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list1" sheetId="1" r:id="rId1"/>
  </sheets>
  <definedNames>
    <definedName name="_xlnm.Print_Titles" localSheetId="0">'list1'!$5:$6</definedName>
  </definedNames>
  <calcPr fullCalcOnLoad="1"/>
</workbook>
</file>

<file path=xl/comments1.xml><?xml version="1.0" encoding="utf-8"?>
<comments xmlns="http://schemas.openxmlformats.org/spreadsheetml/2006/main">
  <authors>
    <author>LudkevichTA</author>
  </authors>
  <commentList>
    <comment ref="F16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  <comment ref="F14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  <comment ref="G14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  <comment ref="H14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  <comment ref="G16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  <comment ref="H16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</commentList>
</comments>
</file>

<file path=xl/sharedStrings.xml><?xml version="1.0" encoding="utf-8"?>
<sst xmlns="http://schemas.openxmlformats.org/spreadsheetml/2006/main" count="1172" uniqueCount="317">
  <si>
    <t>Раздел</t>
  </si>
  <si>
    <t>Целевая статья</t>
  </si>
  <si>
    <t xml:space="preserve">        </t>
  </si>
  <si>
    <t xml:space="preserve">   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</si>
  <si>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</si>
  <si>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</si>
  <si>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</si>
  <si>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</si>
  <si>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03</t>
  </si>
  <si>
    <t>Центральный аппарат</t>
  </si>
  <si>
    <t>005</t>
  </si>
  <si>
    <t>04</t>
  </si>
  <si>
    <t>05</t>
  </si>
  <si>
    <t>06</t>
  </si>
  <si>
    <t>07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</si>
  <si>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</si>
  <si>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</si>
  <si>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</si>
  <si>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</si>
  <si>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</si>
  <si>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</si>
  <si>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Реализация государственных функций, связанных с общегосударственным управлением</t>
  </si>
  <si>
    <t>09</t>
  </si>
  <si>
    <t>Мероприятия по гражданской обороне</t>
  </si>
  <si>
    <t>08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</si>
  <si>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</si>
  <si>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</si>
  <si>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</si>
  <si>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</si>
  <si>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</si>
  <si>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</si>
  <si>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</si>
  <si>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</si>
  <si>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</si>
  <si>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</si>
  <si>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</si>
  <si>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</si>
  <si>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</si>
  <si>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</si>
  <si>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</si>
  <si>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</si>
  <si>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</si>
  <si>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</si>
  <si>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</si>
  <si>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Социальная политика</t>
  </si>
  <si>
    <t>Пенсионное обеспечение</t>
  </si>
  <si>
    <t>Пенсии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</si>
  <si>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</si>
  <si>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</si>
  <si>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Социальное обеспечение населения</t>
  </si>
  <si>
    <t>(тыс.рублей)</t>
  </si>
  <si>
    <t>006</t>
  </si>
  <si>
    <t>Станции скорой и неотложной помощи</t>
  </si>
  <si>
    <t>Жилищное хозяйство</t>
  </si>
  <si>
    <t>Коммунальное хозяйство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</si>
  <si>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</si>
  <si>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</si>
  <si>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Подготовка населения и организаций к действиям в чрезвычайной ситуации в мирное и военное время</t>
  </si>
  <si>
    <t>Целевые программы муниципальных образований</t>
  </si>
  <si>
    <t>Реализация государственных функций  в области здравоохранения, спорта и туризма</t>
  </si>
  <si>
    <t>Иные безвозмездные и безвозвратные перечисления</t>
  </si>
  <si>
    <t>Учреждения по обеспечению хозяйственного обслуживания</t>
  </si>
  <si>
    <t>Функционирование высшего должностного лица субъекта Российской Федерации и муниципального 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</si>
  <si>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</si>
  <si>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</si>
  <si>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</si>
  <si>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</si>
  <si>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00</t>
  </si>
  <si>
    <t>Благоустройство</t>
  </si>
  <si>
    <t>Другие вопросы в области жилищно-коммунального хозяйства</t>
  </si>
  <si>
    <t>Стационарная медицинская помощь</t>
  </si>
  <si>
    <t>Амбулаторная помощь</t>
  </si>
  <si>
    <t>Другие вопросы в области здравоохранения, физической культуры и спорта</t>
  </si>
  <si>
    <t>Охрана семьи и детства</t>
  </si>
  <si>
    <t>013</t>
  </si>
  <si>
    <t>Прочие  расходы</t>
  </si>
  <si>
    <t>Процентные платежи по муниципальному долгу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</si>
  <si>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</si>
  <si>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</si>
  <si>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 местного самоуправления</t>
  </si>
  <si>
    <t>500</t>
  </si>
  <si>
    <t>002 00 00</t>
  </si>
  <si>
    <t>002 03 00</t>
  </si>
  <si>
    <t>002 04 00</t>
  </si>
  <si>
    <t>Выполнение функций  органами  местного самоуправления</t>
  </si>
  <si>
    <t>Депутаты представительного органа  муниципального образования</t>
  </si>
  <si>
    <t>002 12 00</t>
  </si>
  <si>
    <t>Глава местной администрации (исполнительно-распорядительного органа муниципального образования)</t>
  </si>
  <si>
    <t>002 08 00</t>
  </si>
  <si>
    <t>Руководитель контрольно-счетной палаты муниципального образования и его заместители</t>
  </si>
  <si>
    <t>Выполнение функций органами местного самоуправления</t>
  </si>
  <si>
    <t>002 25 00</t>
  </si>
  <si>
    <t>065 00 00</t>
  </si>
  <si>
    <t>065 03 00</t>
  </si>
  <si>
    <t>070 00 00</t>
  </si>
  <si>
    <t>070 05 00</t>
  </si>
  <si>
    <t>Резервные фонды местных администраций</t>
  </si>
  <si>
    <t>001 00 00</t>
  </si>
  <si>
    <t>001 38 00</t>
  </si>
  <si>
    <t xml:space="preserve">Государственная регистрация актов гражданского состояния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</si>
  <si>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</si>
  <si>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092 00 00</t>
  </si>
  <si>
    <t>092 03 00</t>
  </si>
  <si>
    <t>093 00 00</t>
  </si>
  <si>
    <t>Выполнение функций бюджетными учреждениями</t>
  </si>
  <si>
    <t>001</t>
  </si>
  <si>
    <t>Мобилизационная  подготовка  экономики</t>
  </si>
  <si>
    <t>Реализация государственных функций по мобилизационной подготовке экономики</t>
  </si>
  <si>
    <t>209 00 00</t>
  </si>
  <si>
    <t>209 01 00</t>
  </si>
  <si>
    <t>219 00 00</t>
  </si>
  <si>
    <t>219 01 00</t>
  </si>
  <si>
    <t>Национальная  экономика</t>
  </si>
  <si>
    <t xml:space="preserve">Транспорт                                                            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</si>
  <si>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</si>
  <si>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</si>
  <si>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</si>
  <si>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</si>
  <si>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</si>
  <si>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795 00 00</t>
  </si>
  <si>
    <t xml:space="preserve">Поддержка жилищного хозяйства </t>
  </si>
  <si>
    <t>350 00 00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</si>
  <si>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</si>
  <si>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</si>
  <si>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600 00 00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</si>
  <si>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</si>
  <si>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</si>
  <si>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</si>
  <si>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</si>
  <si>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002 99 00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</si>
  <si>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</si>
  <si>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</si>
  <si>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</si>
  <si>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</si>
  <si>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</si>
  <si>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</si>
  <si>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</si>
  <si>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</si>
  <si>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</si>
  <si>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351 05 00</t>
  </si>
  <si>
    <t>Бюджетные инвестиции</t>
  </si>
  <si>
    <t>003</t>
  </si>
  <si>
    <t>423 00 00</t>
  </si>
  <si>
    <t>423 99 00</t>
  </si>
  <si>
    <t>420 00 00</t>
  </si>
  <si>
    <t>420 99 00</t>
  </si>
  <si>
    <t>421 00 00</t>
  </si>
  <si>
    <t>421 99 00</t>
  </si>
  <si>
    <t>422 00 00</t>
  </si>
  <si>
    <t>422 99 00</t>
  </si>
  <si>
    <t>520 00 00</t>
  </si>
  <si>
    <t xml:space="preserve">Ежемесячное денежное вознаграждение за классное руководство </t>
  </si>
  <si>
    <t>520 09 00</t>
  </si>
  <si>
    <t xml:space="preserve">Мероприятия в области жилищного хозяйства </t>
  </si>
  <si>
    <t>350 03 00</t>
  </si>
  <si>
    <t>431 00 00</t>
  </si>
  <si>
    <t>431 01 00</t>
  </si>
  <si>
    <t xml:space="preserve">432 00 00 </t>
  </si>
  <si>
    <t xml:space="preserve">Оздоровление детей </t>
  </si>
  <si>
    <t>432 02 00</t>
  </si>
  <si>
    <t xml:space="preserve">Учреждения, обеспечивающие предоставление услуг в сфере образования </t>
  </si>
  <si>
    <t>435 00 00</t>
  </si>
  <si>
    <t>435 99 00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</si>
  <si>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</si>
  <si>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</si>
  <si>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</si>
  <si>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</si>
  <si>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</si>
  <si>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 xml:space="preserve">Культура </t>
  </si>
  <si>
    <t>440 00 00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</si>
  <si>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</si>
  <si>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</si>
  <si>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</si>
  <si>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</si>
  <si>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</si>
  <si>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</si>
  <si>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</si>
  <si>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Здравоохранение, физическая культура и спорт</t>
  </si>
  <si>
    <t>470 00 00</t>
  </si>
  <si>
    <t>470 99 00</t>
  </si>
  <si>
    <t>471 00 00</t>
  </si>
  <si>
    <t>471 99 00</t>
  </si>
  <si>
    <t>476 00 00</t>
  </si>
  <si>
    <t>476 99 00</t>
  </si>
  <si>
    <t>485 00 00</t>
  </si>
  <si>
    <t>Скорая медицинская помощь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</si>
  <si>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</si>
  <si>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</si>
  <si>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</si>
  <si>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</si>
  <si>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469 00 00</t>
  </si>
  <si>
    <t>469 99 00</t>
  </si>
  <si>
    <t>Мероприятия в области здравохранения, спорта и физической культуры, туризма</t>
  </si>
  <si>
    <t>485 97 00</t>
  </si>
  <si>
    <t>Прочие расходы</t>
  </si>
  <si>
    <t>490 00 00</t>
  </si>
  <si>
    <t>Доплаты к пенсиям, дополнительное пенсионное обеспечение</t>
  </si>
  <si>
    <t>491 00 00</t>
  </si>
  <si>
    <t>491 01 00</t>
  </si>
  <si>
    <t>Социальные выплаты</t>
  </si>
  <si>
    <t>Социальная помощь</t>
  </si>
  <si>
    <t>505 00 00</t>
  </si>
  <si>
    <t>505 33 00</t>
  </si>
  <si>
    <t>514 00 00</t>
  </si>
  <si>
    <t>514 01 00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</si>
  <si>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</si>
  <si>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</si>
  <si>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ВСЕГО  РАСХОДОВ</t>
  </si>
  <si>
    <t>Начальник финансового управления
администрации города Тулы</t>
  </si>
  <si>
    <t>Е. А. Митина</t>
  </si>
  <si>
    <t>Физическая культура и спорт</t>
  </si>
  <si>
    <t>512 00 00</t>
  </si>
  <si>
    <t>512 97 00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</si>
  <si>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</si>
  <si>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</si>
  <si>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Субсидии на обеспечение жильем</t>
  </si>
  <si>
    <t xml:space="preserve">Высшее и  послевузовское  профессиональное образование </t>
  </si>
  <si>
    <t>302 00 00</t>
  </si>
  <si>
    <t>302 99 00</t>
  </si>
  <si>
    <t xml:space="preserve">302 99 00 </t>
  </si>
  <si>
    <t>Поисковые и аварийно-спасательные учреждения</t>
  </si>
  <si>
    <t>Защита населения и территории  от  последствий чрезвычайных ситуаций природного и техногенного характера, гражданская оборона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</si>
  <si>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</si>
  <si>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</si>
  <si>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Другие вопросы в области культуры, кинематографии,  средств массовой информации</t>
  </si>
  <si>
    <t>Подраздел</t>
  </si>
  <si>
    <t>2009 год</t>
  </si>
  <si>
    <t>2010 год</t>
  </si>
  <si>
    <t>2011 год</t>
  </si>
  <si>
    <t>Распределение бюджетных  ассигнований  бюджета муниципального образования город Тула
на 2009 год  и на плановый период 2010 и 2011  годов по разделам, подразделам, целевым статьям и видам расходов  классификации расходов бюджетов Российской Федерации</t>
  </si>
  <si>
    <t>Код классификации</t>
  </si>
  <si>
    <t>Вид расходов</t>
  </si>
  <si>
    <t>Условно утвержденные расходы</t>
  </si>
  <si>
    <t>999 99 00</t>
  </si>
  <si>
    <t>999</t>
  </si>
  <si>
    <t>020 00 00</t>
  </si>
  <si>
    <t>020 00 02</t>
  </si>
  <si>
    <t>Обеспечение проведения выборов и референдумов</t>
  </si>
  <si>
    <t>Проведение выборов и референдумов</t>
  </si>
  <si>
    <t>Представительные органы муниципального образования</t>
  </si>
  <si>
    <t>093 99 00</t>
  </si>
  <si>
    <t>105953,5</t>
  </si>
  <si>
    <t>518 00 00</t>
  </si>
  <si>
    <t>518 02 00</t>
  </si>
  <si>
    <t>40000</t>
  </si>
  <si>
    <t>Реформирование региональных и муниципальных финансов</t>
  </si>
  <si>
    <t>Реформирование муниципальных финансов</t>
  </si>
  <si>
    <t>12</t>
  </si>
  <si>
    <t>795 02 00</t>
  </si>
  <si>
    <t>Муниципальная программа "Развитие и поддержка малого и среднего предпринимательства в муниципальном образовании город Тула на 2009-2010 годы"</t>
  </si>
  <si>
    <t>Другие вопросы в области национальной экономики</t>
  </si>
  <si>
    <t>795 01 00</t>
  </si>
  <si>
    <t>Муниципальная целевая программа "Развитие городского транспорта общего пользования (кроме такси) в городе Туле на 2007-2010 годы"</t>
  </si>
  <si>
    <t>102 01 00</t>
  </si>
  <si>
    <t>102 00 00</t>
  </si>
  <si>
    <t>102 01 02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</si>
  <si>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</si>
  <si>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</si>
  <si>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</si>
  <si>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090 00 00</t>
  </si>
  <si>
    <t>090 02 00</t>
  </si>
  <si>
    <t>Реализация государственной политики     в области приватизации и управления государственной и муниципальной собственностью</t>
  </si>
  <si>
    <t>Оценка недвижимости, признание прав     и регулирование отношений по государственной и муниципальной собственности</t>
  </si>
  <si>
    <t>Муниципальная целевая Программа "Благоустройство внутридомовых территорий  и ремонт жилищного фонда  на  2008-2010 годы"</t>
  </si>
  <si>
    <t>795 03 00</t>
  </si>
  <si>
    <t>795 04 00</t>
  </si>
  <si>
    <t>795 05 00</t>
  </si>
  <si>
    <t>795 11 00</t>
  </si>
  <si>
    <t xml:space="preserve">Муниципальная целевая Программа «Ремонт балконов и лоджий в жилых домах города Тулы на 2008 - 2009 годы» </t>
  </si>
  <si>
    <t>Муниципальная целевая Программа «Создание условий, обеспечивающих безопасное проживание граждан в ветхом жилом фонде города Тулы на 2008 - 2011 годы»</t>
  </si>
  <si>
    <t>Финансирование расходов, осуществляемое за счет средств, поступающих от сдачи в аренду имущества, закрепленного за муниципальными организациями</t>
  </si>
  <si>
    <t>039</t>
  </si>
  <si>
    <t>795 06 00</t>
  </si>
  <si>
    <t>Городская целевая Программа "Реализация приоритетного национального проекта "Здоровье" в части обучения и укомплектования лечебно-профилактических учреждений города Тулы врачами общей (семейной) практики и врачами терапевтами -участковыми на 2007-2013гг."</t>
  </si>
  <si>
    <t>522 18 00</t>
  </si>
  <si>
    <t>022</t>
  </si>
  <si>
    <t>Областная целевая программа по улучшению демографической ситуации в Тульской области на 2008-2010 годы</t>
  </si>
  <si>
    <t>Областная целевая программа "Развитие дошкольного образования в Тульской области на 2008-2010 годы"</t>
  </si>
  <si>
    <t>522 19 00</t>
  </si>
  <si>
    <t>522 28 00</t>
  </si>
  <si>
    <t xml:space="preserve">Областная целевая программа "Развитие образования в Тульской области на 2007-2009 годы"  </t>
  </si>
  <si>
    <t>Мерприятия по проведению оздоровительной кампании детей</t>
  </si>
  <si>
    <t xml:space="preserve">Культура, кинематография, средства массовой информации </t>
  </si>
  <si>
    <t>020 00 01</t>
  </si>
  <si>
    <t>Проведение выборов в законодательные (представительные) органы государственной власти субъектов Российской Федерации</t>
  </si>
  <si>
    <t>Мероприятия по поддержке и развитию культуры, искусства, кинематографии, средств массовой информации и архивного дела</t>
  </si>
  <si>
    <t>522 25 00</t>
  </si>
  <si>
    <t>023</t>
  </si>
  <si>
    <t>795 10 00</t>
  </si>
  <si>
    <t>Проект муниципальной целевой программы "Развитие культуры в городе Туле"</t>
  </si>
  <si>
    <t>116720,4</t>
  </si>
  <si>
    <t>128465,6</t>
  </si>
  <si>
    <t>55000</t>
  </si>
  <si>
    <t>0</t>
  </si>
  <si>
    <t>Медицинская помощь в дневных стационарах всех типов</t>
  </si>
  <si>
    <t>522 30 00</t>
  </si>
  <si>
    <t>079</t>
  </si>
  <si>
    <t xml:space="preserve">Областная целевая программа развития здравоохранения Тульской области на 2006-2010 годы </t>
  </si>
  <si>
    <t>522 04 00</t>
  </si>
  <si>
    <t>Областная целевая программа "Развитие физической культуры и спорта в Тульской области на 2008-2010 годы"</t>
  </si>
  <si>
    <t>795 07 00</t>
  </si>
  <si>
    <t xml:space="preserve">Муниципальная целевая программа "Развитие физической культуры и спорта,  укрепление материально-технической базы и благоустройство территорий  муниципальных  учреждений  г. Тулы на 2008-2010 годы» </t>
  </si>
  <si>
    <t>Субвенции на реализацию Закона Тульской области "О здравоохранении  в Тульской области"</t>
  </si>
  <si>
    <t>Муниципальная целевая программа «Обеспечение жильём  молодых семей  в городе Туле на период   2006-2010 годы»</t>
  </si>
  <si>
    <t>795 09 00</t>
  </si>
  <si>
    <t>795 08 00</t>
  </si>
  <si>
    <t>501</t>
  </si>
  <si>
    <t xml:space="preserve">522 05 00 </t>
  </si>
  <si>
    <t>Проект муниципальной целевой программы "Проведение капитального ремонта многоквартирных домов"</t>
  </si>
  <si>
    <t xml:space="preserve">   Приложение 5</t>
  </si>
  <si>
    <t xml:space="preserve">Мероприятия по обеспечению  мобилизационной готовности </t>
  </si>
  <si>
    <t>Областная целевая программа "Переселение граждан из жилищного фонда, признанного непригодным для проживания, и (или) жилищного фонда с высоким уровнем износа по Тульской области на 2009-2011 годы"</t>
  </si>
  <si>
    <t>Мероприятия в сфере культуры, кинематографии, средств массовой информации</t>
  </si>
  <si>
    <t xml:space="preserve">Закон Тульской области "О комплексной областной целевой программе "Культура Тульской области (2007-2010 годы)" </t>
  </si>
  <si>
    <t>Закон Тульской области                            "Об образовании"</t>
  </si>
  <si>
    <t>к бюджету муниципального образования город Тула на 2009 год и на плановый период 2010 и 2011 годов</t>
  </si>
  <si>
    <t xml:space="preserve">Проект муниципальной целевой Программы «Организация  временного трудоустройства  несовершеннолетних граждан в городе Туле»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</si>
</sst>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&quot;р.&quot;"/>
  </numFmts>
  <fonts count="15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10"/>
      <name val="Tahoma"/>
      <family val="0"/>
    </font>
    <font>
      <b/>
      <sz val="10"/>
      <name val="Tahoma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1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49" fontId="8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168" fontId="1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0" fillId="0" borderId="3" xfId="18" applyNumberFormat="1" applyFont="1" applyFill="1" applyBorder="1" applyAlignment="1" applyProtection="1">
      <alignment vertical="center" wrapText="1"/>
      <protection hidden="1"/>
    </xf>
    <xf numFmtId="49" fontId="6" fillId="0" borderId="3" xfId="0" applyNumberFormat="1" applyFont="1" applyBorder="1" applyAlignment="1">
      <alignment wrapText="1"/>
    </xf>
    <xf numFmtId="0" fontId="10" fillId="0" borderId="3" xfId="0" applyFont="1" applyBorder="1" applyAlignment="1">
      <alignment vertical="top" wrapText="1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69" fontId="10" fillId="0" borderId="3" xfId="0" applyNumberFormat="1" applyFont="1" applyFill="1" applyBorder="1" applyAlignment="1">
      <alignment horizontal="righ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wrapText="1"/>
    </xf>
    <xf numFmtId="49" fontId="13" fillId="0" borderId="3" xfId="0" applyNumberFormat="1" applyFont="1" applyBorder="1" applyAlignment="1">
      <alignment horizontal="left" wrapText="1"/>
    </xf>
    <xf numFmtId="49" fontId="13" fillId="0" borderId="3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left" wrapText="1"/>
    </xf>
    <xf numFmtId="49" fontId="10" fillId="0" borderId="3" xfId="0" applyNumberFormat="1" applyFont="1" applyBorder="1" applyAlignment="1">
      <alignment horizontal="left" wrapText="1"/>
    </xf>
    <xf numFmtId="49" fontId="13" fillId="2" borderId="3" xfId="0" applyNumberFormat="1" applyFont="1" applyFill="1" applyBorder="1" applyAlignment="1">
      <alignment horizontal="left" wrapText="1"/>
    </xf>
    <xf numFmtId="49" fontId="13" fillId="2" borderId="3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/>
    </xf>
    <xf numFmtId="169" fontId="6" fillId="2" borderId="3" xfId="0" applyNumberFormat="1" applyFont="1" applyFill="1" applyBorder="1" applyAlignment="1">
      <alignment/>
    </xf>
    <xf numFmtId="1" fontId="11" fillId="0" borderId="4" xfId="0" applyNumberFormat="1" applyFont="1" applyFill="1" applyBorder="1" applyAlignment="1">
      <alignment horizontal="left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69" fontId="10" fillId="0" borderId="4" xfId="0" applyNumberFormat="1" applyFont="1" applyFill="1" applyBorder="1" applyAlignment="1">
      <alignment horizontal="right" vertical="center" wrapText="1"/>
    </xf>
    <xf numFmtId="169" fontId="10" fillId="0" borderId="3" xfId="0" applyNumberFormat="1" applyFont="1" applyFill="1" applyBorder="1" applyAlignment="1">
      <alignment horizontal="right" vertical="center"/>
    </xf>
    <xf numFmtId="169" fontId="0" fillId="0" borderId="3" xfId="0" applyNumberFormat="1" applyFont="1" applyFill="1" applyBorder="1" applyAlignment="1">
      <alignment/>
    </xf>
    <xf numFmtId="169" fontId="10" fillId="0" borderId="3" xfId="0" applyNumberFormat="1" applyFont="1" applyBorder="1" applyAlignment="1">
      <alignment horizontal="right" vertical="center"/>
    </xf>
    <xf numFmtId="169" fontId="6" fillId="0" borderId="3" xfId="0" applyNumberFormat="1" applyFont="1" applyBorder="1" applyAlignment="1">
      <alignment horizontal="right" vertical="center" wrapText="1"/>
    </xf>
    <xf numFmtId="169" fontId="10" fillId="0" borderId="3" xfId="0" applyNumberFormat="1" applyFont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0" borderId="3" xfId="0" applyNumberFormat="1" applyFont="1" applyBorder="1" applyAlignment="1">
      <alignment horizontal="right" wrapText="1"/>
    </xf>
    <xf numFmtId="169" fontId="10" fillId="2" borderId="3" xfId="0" applyNumberFormat="1" applyFont="1" applyFill="1" applyBorder="1" applyAlignment="1">
      <alignment/>
    </xf>
    <xf numFmtId="169" fontId="10" fillId="0" borderId="3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 wrapText="1"/>
    </xf>
    <xf numFmtId="0" fontId="10" fillId="0" borderId="0" xfId="0" applyFont="1" applyFill="1" applyAlignment="1">
      <alignment horizontal="left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8" fontId="10" fillId="0" borderId="5" xfId="0" applyNumberFormat="1" applyFont="1" applyFill="1" applyBorder="1" applyAlignment="1">
      <alignment horizontal="center" vertical="center" wrapText="1"/>
    </xf>
    <xf numFmtId="168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2257425</xdr:colOff>
      <xdr:row>2</xdr:row>
      <xdr:rowOff>0</xdr:rowOff>
    </xdr:from>
    <xdr:to>
      <xdr:col>5</xdr:col>
      <xdr:colOff>609600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57425" y="838200"/>
          <a:ext cx="2962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Приложение № 6 
к решению Тульской городской Думы 
от 16.02.2005г. № 58/1128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5"/>
  <sheetViews>
    <sheetView tabSelected="1" zoomScale="90" zoomScaleNormal="90" workbookViewId="0" topLeftCell="A274">
      <selection activeCell="A288" sqref="A288"/>
    </sheetView>
  </sheetViews>
  <sheetFormatPr defaultColWidth="10.28125" defaultRowHeight="12.75"/>
  <cols>
    <col min="1" max="1" width="40.140625" style="1" customWidth="1"/>
    <col min="2" max="2" width="4.7109375" style="1" customWidth="1"/>
    <col min="3" max="3" width="6.7109375" style="1" customWidth="1"/>
    <col min="4" max="4" width="10.8515625" style="1" customWidth="1"/>
    <col min="5" max="5" width="6.7109375" style="1" customWidth="1"/>
    <col min="6" max="6" width="13.140625" style="1" customWidth="1"/>
    <col min="7" max="8" width="12.7109375" style="1" customWidth="1"/>
    <col min="9" max="16384" width="10.28125" style="1" customWidth="1"/>
  </cols>
  <sheetData>
    <row r="1" spans="1:8" ht="15.75">
      <c r="A1" s="12"/>
      <c r="B1" s="12"/>
      <c r="C1" s="12"/>
      <c r="D1" s="12"/>
      <c r="E1" s="12"/>
      <c r="F1" s="12" t="s">
        <v>309</v>
      </c>
      <c r="G1" s="12"/>
      <c r="H1" s="12"/>
    </row>
    <row r="2" spans="1:8" ht="50.25" customHeight="1">
      <c r="A2" s="12"/>
      <c r="B2" s="12"/>
      <c r="C2" s="12"/>
      <c r="D2" s="12"/>
      <c r="E2" s="12"/>
      <c r="F2" s="72" t="s">
        <v>315</v>
      </c>
      <c r="G2" s="72"/>
      <c r="H2" s="72"/>
    </row>
    <row r="3" spans="1:8" ht="69" customHeight="1">
      <c r="A3" s="73" t="s">
        <v>229</v>
      </c>
      <c r="B3" s="73"/>
      <c r="C3" s="73"/>
      <c r="D3" s="73"/>
      <c r="E3" s="73"/>
      <c r="F3" s="73"/>
      <c r="G3" s="73"/>
      <c r="H3" s="73"/>
    </row>
    <row r="4" spans="1:8" ht="18" customHeight="1">
      <c r="A4" s="13"/>
      <c r="B4" s="13"/>
      <c r="C4" s="13"/>
      <c r="D4" s="13"/>
      <c r="E4" s="13"/>
      <c r="F4" s="13"/>
      <c r="G4" s="13"/>
      <c r="H4" s="23" t="s">
        <v>50</v>
      </c>
    </row>
    <row r="5" spans="1:8" ht="16.5" customHeight="1">
      <c r="A5" s="74"/>
      <c r="B5" s="78" t="s">
        <v>230</v>
      </c>
      <c r="C5" s="79"/>
      <c r="D5" s="79"/>
      <c r="E5" s="80"/>
      <c r="F5" s="76" t="s">
        <v>226</v>
      </c>
      <c r="G5" s="76" t="s">
        <v>227</v>
      </c>
      <c r="H5" s="76" t="s">
        <v>228</v>
      </c>
    </row>
    <row r="6" spans="1:8" ht="51.75" customHeight="1">
      <c r="A6" s="75"/>
      <c r="B6" s="24" t="s">
        <v>0</v>
      </c>
      <c r="C6" s="24" t="s">
        <v>225</v>
      </c>
      <c r="D6" s="24" t="s">
        <v>1</v>
      </c>
      <c r="E6" s="24" t="s">
        <v>231</v>
      </c>
      <c r="F6" s="77"/>
      <c r="G6" s="77"/>
      <c r="H6" s="77"/>
    </row>
    <row r="7" spans="1:8" ht="17.25" customHeight="1">
      <c r="A7" s="57" t="s">
        <v>4</v>
      </c>
      <c r="B7" s="58" t="s">
        <v>5</v>
      </c>
      <c r="C7" s="59" t="s">
        <v>67</v>
      </c>
      <c r="D7" s="60" t="s">
        <v>2</v>
      </c>
      <c r="E7" s="60" t="s">
        <v>3</v>
      </c>
      <c r="F7" s="61">
        <f>F8+F12+F18+F24+F30+F36+F40+F44</f>
        <v>1322988.2000000002</v>
      </c>
      <c r="G7" s="61">
        <f>G8+G12+G18+G24+G30+G36+G40+G44</f>
        <v>1400394.6</v>
      </c>
      <c r="H7" s="61">
        <f>H8+H12+H18+H24+H30+H36+H40+H44</f>
        <v>1527968.7</v>
      </c>
    </row>
    <row r="8" spans="1:8" ht="63">
      <c r="A8" s="32" t="s">
        <v>62</v>
      </c>
      <c r="B8" s="33" t="s">
        <v>5</v>
      </c>
      <c r="C8" s="33" t="s">
        <v>6</v>
      </c>
      <c r="D8" s="33" t="s">
        <v>2</v>
      </c>
      <c r="E8" s="33" t="s">
        <v>3</v>
      </c>
      <c r="F8" s="34">
        <f>F9</f>
        <v>2111.1</v>
      </c>
      <c r="G8" s="34">
        <f aca="true" t="shared" si="0" ref="G8:H10">G9</f>
        <v>2322.2</v>
      </c>
      <c r="H8" s="34">
        <f t="shared" si="0"/>
        <v>2554.4</v>
      </c>
    </row>
    <row r="9" spans="1:8" ht="94.5">
      <c r="A9" s="35" t="s">
        <v>77</v>
      </c>
      <c r="B9" s="33" t="s">
        <v>5</v>
      </c>
      <c r="C9" s="33" t="s">
        <v>6</v>
      </c>
      <c r="D9" s="36" t="s">
        <v>81</v>
      </c>
      <c r="E9" s="33" t="s">
        <v>3</v>
      </c>
      <c r="F9" s="34">
        <f>F10</f>
        <v>2111.1</v>
      </c>
      <c r="G9" s="34">
        <f t="shared" si="0"/>
        <v>2322.2</v>
      </c>
      <c r="H9" s="34">
        <f t="shared" si="0"/>
        <v>2554.4</v>
      </c>
    </row>
    <row r="10" spans="1:8" ht="18" customHeight="1">
      <c r="A10" s="25" t="s">
        <v>78</v>
      </c>
      <c r="B10" s="33" t="s">
        <v>5</v>
      </c>
      <c r="C10" s="33" t="s">
        <v>6</v>
      </c>
      <c r="D10" s="36" t="s">
        <v>82</v>
      </c>
      <c r="E10" s="36"/>
      <c r="F10" s="34">
        <f>F11</f>
        <v>2111.1</v>
      </c>
      <c r="G10" s="34">
        <f t="shared" si="0"/>
        <v>2322.2</v>
      </c>
      <c r="H10" s="34">
        <f t="shared" si="0"/>
        <v>2554.4</v>
      </c>
    </row>
    <row r="11" spans="1:8" ht="31.5">
      <c r="A11" s="35" t="s">
        <v>79</v>
      </c>
      <c r="B11" s="33" t="s">
        <v>5</v>
      </c>
      <c r="C11" s="33" t="s">
        <v>6</v>
      </c>
      <c r="D11" s="36" t="s">
        <v>82</v>
      </c>
      <c r="E11" s="36" t="s">
        <v>80</v>
      </c>
      <c r="F11" s="34">
        <v>2111.1</v>
      </c>
      <c r="G11" s="34">
        <v>2322.2</v>
      </c>
      <c r="H11" s="34">
        <v>2554.4</v>
      </c>
    </row>
    <row r="12" spans="1:8" ht="78.75" customHeight="1">
      <c r="A12" s="32" t="s">
        <v>63</v>
      </c>
      <c r="B12" s="33" t="s">
        <v>5</v>
      </c>
      <c r="C12" s="33" t="s">
        <v>8</v>
      </c>
      <c r="D12" s="33" t="s">
        <v>2</v>
      </c>
      <c r="E12" s="33" t="s">
        <v>3</v>
      </c>
      <c r="F12" s="34">
        <f>SUM(F13)</f>
        <v>128857.2</v>
      </c>
      <c r="G12" s="34">
        <f>SUM(G13)</f>
        <v>140787.19999999998</v>
      </c>
      <c r="H12" s="34">
        <f>SUM(H13)</f>
        <v>153820</v>
      </c>
    </row>
    <row r="13" spans="1:8" ht="94.5">
      <c r="A13" s="35" t="s">
        <v>77</v>
      </c>
      <c r="B13" s="33" t="s">
        <v>5</v>
      </c>
      <c r="C13" s="33" t="s">
        <v>8</v>
      </c>
      <c r="D13" s="36" t="s">
        <v>81</v>
      </c>
      <c r="E13" s="33" t="s">
        <v>3</v>
      </c>
      <c r="F13" s="34">
        <f>F14+F16</f>
        <v>128857.2</v>
      </c>
      <c r="G13" s="34">
        <f>G14+G16</f>
        <v>140787.19999999998</v>
      </c>
      <c r="H13" s="34">
        <f>H14+H16</f>
        <v>153820</v>
      </c>
    </row>
    <row r="14" spans="1:8" ht="20.25" customHeight="1">
      <c r="A14" s="35" t="s">
        <v>9</v>
      </c>
      <c r="B14" s="33" t="s">
        <v>5</v>
      </c>
      <c r="C14" s="33" t="s">
        <v>8</v>
      </c>
      <c r="D14" s="36" t="s">
        <v>83</v>
      </c>
      <c r="E14" s="33"/>
      <c r="F14" s="34">
        <f>F15</f>
        <v>115796.5</v>
      </c>
      <c r="G14" s="34">
        <f>G15</f>
        <v>126453.4</v>
      </c>
      <c r="H14" s="34">
        <f>H15</f>
        <v>138052.8</v>
      </c>
    </row>
    <row r="15" spans="1:8" ht="31.5">
      <c r="A15" s="35" t="s">
        <v>84</v>
      </c>
      <c r="B15" s="33" t="s">
        <v>5</v>
      </c>
      <c r="C15" s="33" t="s">
        <v>8</v>
      </c>
      <c r="D15" s="36" t="s">
        <v>83</v>
      </c>
      <c r="E15" s="36" t="s">
        <v>80</v>
      </c>
      <c r="F15" s="34">
        <v>115796.5</v>
      </c>
      <c r="G15" s="34">
        <v>126453.4</v>
      </c>
      <c r="H15" s="34">
        <v>138052.8</v>
      </c>
    </row>
    <row r="16" spans="1:8" ht="47.25">
      <c r="A16" s="25" t="s">
        <v>85</v>
      </c>
      <c r="B16" s="33" t="s">
        <v>5</v>
      </c>
      <c r="C16" s="33" t="s">
        <v>8</v>
      </c>
      <c r="D16" s="36" t="s">
        <v>86</v>
      </c>
      <c r="E16" s="36"/>
      <c r="F16" s="34">
        <f>F17</f>
        <v>13060.7</v>
      </c>
      <c r="G16" s="34">
        <f>G17</f>
        <v>14333.8</v>
      </c>
      <c r="H16" s="34">
        <f>H17</f>
        <v>15767.2</v>
      </c>
    </row>
    <row r="17" spans="1:8" ht="31.5">
      <c r="A17" s="35" t="s">
        <v>84</v>
      </c>
      <c r="B17" s="33" t="s">
        <v>5</v>
      </c>
      <c r="C17" s="33" t="s">
        <v>8</v>
      </c>
      <c r="D17" s="36" t="s">
        <v>86</v>
      </c>
      <c r="E17" s="36" t="s">
        <v>80</v>
      </c>
      <c r="F17" s="34">
        <v>13060.7</v>
      </c>
      <c r="G17" s="34">
        <v>14333.8</v>
      </c>
      <c r="H17" s="34">
        <v>15767.2</v>
      </c>
    </row>
    <row r="18" spans="1:8" ht="110.25">
      <c r="A18" s="32" t="s">
        <v>64</v>
      </c>
      <c r="B18" s="33" t="s">
        <v>5</v>
      </c>
      <c r="C18" s="33" t="s">
        <v>11</v>
      </c>
      <c r="D18" s="33" t="s">
        <v>2</v>
      </c>
      <c r="E18" s="33" t="s">
        <v>3</v>
      </c>
      <c r="F18" s="34">
        <f>F19</f>
        <v>307707.60000000003</v>
      </c>
      <c r="G18" s="34">
        <f>G19</f>
        <v>338843.9</v>
      </c>
      <c r="H18" s="34">
        <f>H19</f>
        <v>372909.8</v>
      </c>
    </row>
    <row r="19" spans="1:8" ht="78.75">
      <c r="A19" s="35" t="s">
        <v>77</v>
      </c>
      <c r="B19" s="33" t="s">
        <v>5</v>
      </c>
      <c r="C19" s="33" t="s">
        <v>11</v>
      </c>
      <c r="D19" s="36" t="s">
        <v>81</v>
      </c>
      <c r="E19" s="33" t="s">
        <v>3</v>
      </c>
      <c r="F19" s="34">
        <f>F20+F22</f>
        <v>307707.60000000003</v>
      </c>
      <c r="G19" s="34">
        <f>G20+G22</f>
        <v>338843.9</v>
      </c>
      <c r="H19" s="34">
        <f>H20+H22</f>
        <v>372909.8</v>
      </c>
    </row>
    <row r="20" spans="1:8" ht="22.5" customHeight="1">
      <c r="A20" s="35" t="s">
        <v>9</v>
      </c>
      <c r="B20" s="33" t="s">
        <v>5</v>
      </c>
      <c r="C20" s="33" t="s">
        <v>11</v>
      </c>
      <c r="D20" s="36" t="s">
        <v>83</v>
      </c>
      <c r="E20" s="33"/>
      <c r="F20" s="34">
        <f>F21</f>
        <v>305576.30000000005</v>
      </c>
      <c r="G20" s="34">
        <f>G21</f>
        <v>336499.5</v>
      </c>
      <c r="H20" s="34">
        <f>H21</f>
        <v>370331</v>
      </c>
    </row>
    <row r="21" spans="1:8" ht="30" customHeight="1">
      <c r="A21" s="35" t="s">
        <v>84</v>
      </c>
      <c r="B21" s="33" t="s">
        <v>5</v>
      </c>
      <c r="C21" s="33" t="s">
        <v>11</v>
      </c>
      <c r="D21" s="36" t="s">
        <v>83</v>
      </c>
      <c r="E21" s="36" t="s">
        <v>80</v>
      </c>
      <c r="F21" s="34">
        <f>159261.9+36487.1+39270+35542.4+35014.9</f>
        <v>305576.30000000005</v>
      </c>
      <c r="G21" s="62">
        <v>336499.5</v>
      </c>
      <c r="H21" s="62">
        <v>370331</v>
      </c>
    </row>
    <row r="22" spans="1:8" ht="46.5" customHeight="1">
      <c r="A22" s="37" t="s">
        <v>87</v>
      </c>
      <c r="B22" s="33" t="s">
        <v>5</v>
      </c>
      <c r="C22" s="33" t="s">
        <v>11</v>
      </c>
      <c r="D22" s="36" t="s">
        <v>88</v>
      </c>
      <c r="E22" s="36"/>
      <c r="F22" s="34">
        <f>F23</f>
        <v>2131.3</v>
      </c>
      <c r="G22" s="34">
        <f>G23</f>
        <v>2344.4</v>
      </c>
      <c r="H22" s="34">
        <f>H23</f>
        <v>2578.8</v>
      </c>
    </row>
    <row r="23" spans="1:8" ht="30" customHeight="1">
      <c r="A23" s="35" t="s">
        <v>84</v>
      </c>
      <c r="B23" s="33" t="s">
        <v>5</v>
      </c>
      <c r="C23" s="33" t="s">
        <v>11</v>
      </c>
      <c r="D23" s="36" t="s">
        <v>88</v>
      </c>
      <c r="E23" s="36" t="s">
        <v>80</v>
      </c>
      <c r="F23" s="34">
        <v>2131.3</v>
      </c>
      <c r="G23" s="34">
        <v>2344.4</v>
      </c>
      <c r="H23" s="34">
        <v>2578.8</v>
      </c>
    </row>
    <row r="24" spans="1:8" ht="75.75" customHeight="1">
      <c r="A24" s="32" t="s">
        <v>65</v>
      </c>
      <c r="B24" s="33" t="s">
        <v>5</v>
      </c>
      <c r="C24" s="33" t="s">
        <v>13</v>
      </c>
      <c r="D24" s="33" t="s">
        <v>2</v>
      </c>
      <c r="E24" s="33" t="s">
        <v>3</v>
      </c>
      <c r="F24" s="34">
        <f>F25</f>
        <v>76634.40000000001</v>
      </c>
      <c r="G24" s="34">
        <f>G25</f>
        <v>84362.2</v>
      </c>
      <c r="H24" s="34">
        <f>H25</f>
        <v>92814.1</v>
      </c>
    </row>
    <row r="25" spans="1:8" ht="78.75">
      <c r="A25" s="35" t="s">
        <v>77</v>
      </c>
      <c r="B25" s="33" t="s">
        <v>5</v>
      </c>
      <c r="C25" s="33" t="s">
        <v>13</v>
      </c>
      <c r="D25" s="36" t="s">
        <v>81</v>
      </c>
      <c r="E25" s="33" t="s">
        <v>3</v>
      </c>
      <c r="F25" s="34">
        <f>F26+F28</f>
        <v>76634.40000000001</v>
      </c>
      <c r="G25" s="34">
        <f>G26+G28</f>
        <v>84362.2</v>
      </c>
      <c r="H25" s="34">
        <f>H26+H28</f>
        <v>92814.1</v>
      </c>
    </row>
    <row r="26" spans="1:8" ht="17.25" customHeight="1">
      <c r="A26" s="35" t="s">
        <v>9</v>
      </c>
      <c r="B26" s="33" t="s">
        <v>5</v>
      </c>
      <c r="C26" s="33" t="s">
        <v>13</v>
      </c>
      <c r="D26" s="36" t="s">
        <v>83</v>
      </c>
      <c r="E26" s="33"/>
      <c r="F26" s="34">
        <f>F27</f>
        <v>74971.8</v>
      </c>
      <c r="G26" s="34">
        <f>G27</f>
        <v>82533.3</v>
      </c>
      <c r="H26" s="34">
        <f>H27</f>
        <v>90802.3</v>
      </c>
    </row>
    <row r="27" spans="1:8" ht="31.5" customHeight="1">
      <c r="A27" s="35" t="s">
        <v>84</v>
      </c>
      <c r="B27" s="33" t="s">
        <v>5</v>
      </c>
      <c r="C27" s="33" t="s">
        <v>13</v>
      </c>
      <c r="D27" s="36" t="s">
        <v>83</v>
      </c>
      <c r="E27" s="36" t="s">
        <v>80</v>
      </c>
      <c r="F27" s="34">
        <f>65582.2+9389.6</f>
        <v>74971.8</v>
      </c>
      <c r="G27" s="34">
        <v>82533.3</v>
      </c>
      <c r="H27" s="34">
        <v>90802.3</v>
      </c>
    </row>
    <row r="28" spans="1:8" ht="47.25" customHeight="1">
      <c r="A28" s="37" t="s">
        <v>89</v>
      </c>
      <c r="B28" s="33" t="s">
        <v>5</v>
      </c>
      <c r="C28" s="33" t="s">
        <v>13</v>
      </c>
      <c r="D28" s="36" t="s">
        <v>91</v>
      </c>
      <c r="E28" s="36"/>
      <c r="F28" s="34">
        <f>F29</f>
        <v>1662.6</v>
      </c>
      <c r="G28" s="34">
        <f>G29</f>
        <v>1828.9</v>
      </c>
      <c r="H28" s="34">
        <f>H29</f>
        <v>2011.8</v>
      </c>
    </row>
    <row r="29" spans="1:8" ht="31.5" customHeight="1">
      <c r="A29" s="37" t="s">
        <v>90</v>
      </c>
      <c r="B29" s="33" t="s">
        <v>5</v>
      </c>
      <c r="C29" s="33" t="s">
        <v>13</v>
      </c>
      <c r="D29" s="36" t="s">
        <v>91</v>
      </c>
      <c r="E29" s="36" t="s">
        <v>80</v>
      </c>
      <c r="F29" s="34">
        <v>1662.6</v>
      </c>
      <c r="G29" s="34">
        <v>1828.9</v>
      </c>
      <c r="H29" s="34">
        <v>2011.8</v>
      </c>
    </row>
    <row r="30" spans="1:8" ht="31.5" customHeight="1">
      <c r="A30" s="38" t="s">
        <v>237</v>
      </c>
      <c r="B30" s="33" t="s">
        <v>5</v>
      </c>
      <c r="C30" s="36" t="s">
        <v>14</v>
      </c>
      <c r="D30" s="36"/>
      <c r="E30" s="36"/>
      <c r="F30" s="34">
        <f>F31</f>
        <v>650</v>
      </c>
      <c r="G30" s="34">
        <f>G31</f>
        <v>10000</v>
      </c>
      <c r="H30" s="34">
        <f>H31</f>
        <v>0</v>
      </c>
    </row>
    <row r="31" spans="1:8" ht="19.5" customHeight="1">
      <c r="A31" s="37" t="s">
        <v>238</v>
      </c>
      <c r="B31" s="33" t="s">
        <v>5</v>
      </c>
      <c r="C31" s="36" t="s">
        <v>14</v>
      </c>
      <c r="D31" s="36" t="s">
        <v>235</v>
      </c>
      <c r="E31" s="36"/>
      <c r="F31" s="34">
        <f>F32+F34</f>
        <v>650</v>
      </c>
      <c r="G31" s="34">
        <f>G32+G34</f>
        <v>10000</v>
      </c>
      <c r="H31" s="34">
        <f>H32+H34</f>
        <v>0</v>
      </c>
    </row>
    <row r="32" spans="1:8" ht="63.75" customHeight="1">
      <c r="A32" s="37" t="s">
        <v>284</v>
      </c>
      <c r="B32" s="33" t="s">
        <v>5</v>
      </c>
      <c r="C32" s="36" t="s">
        <v>14</v>
      </c>
      <c r="D32" s="36" t="s">
        <v>283</v>
      </c>
      <c r="E32" s="36"/>
      <c r="F32" s="34">
        <f>F33</f>
        <v>650</v>
      </c>
      <c r="G32" s="34">
        <f>G33</f>
        <v>0</v>
      </c>
      <c r="H32" s="34">
        <f>H33</f>
        <v>0</v>
      </c>
    </row>
    <row r="33" spans="1:8" ht="31.5" customHeight="1">
      <c r="A33" s="37" t="s">
        <v>90</v>
      </c>
      <c r="B33" s="33" t="s">
        <v>5</v>
      </c>
      <c r="C33" s="36" t="s">
        <v>14</v>
      </c>
      <c r="D33" s="36" t="s">
        <v>283</v>
      </c>
      <c r="E33" s="36" t="s">
        <v>80</v>
      </c>
      <c r="F33" s="34">
        <v>650</v>
      </c>
      <c r="G33" s="34"/>
      <c r="H33" s="63"/>
    </row>
    <row r="34" spans="1:8" ht="31.5" customHeight="1">
      <c r="A34" s="37" t="s">
        <v>239</v>
      </c>
      <c r="B34" s="33" t="s">
        <v>5</v>
      </c>
      <c r="C34" s="36" t="s">
        <v>14</v>
      </c>
      <c r="D34" s="36" t="s">
        <v>236</v>
      </c>
      <c r="E34" s="36"/>
      <c r="F34" s="34">
        <f>F35</f>
        <v>0</v>
      </c>
      <c r="G34" s="34">
        <f>G35</f>
        <v>10000</v>
      </c>
      <c r="H34" s="34">
        <f>H35</f>
        <v>0</v>
      </c>
    </row>
    <row r="35" spans="1:8" ht="31.5" customHeight="1">
      <c r="A35" s="37" t="s">
        <v>90</v>
      </c>
      <c r="B35" s="33" t="s">
        <v>5</v>
      </c>
      <c r="C35" s="36" t="s">
        <v>14</v>
      </c>
      <c r="D35" s="36" t="s">
        <v>236</v>
      </c>
      <c r="E35" s="36" t="s">
        <v>80</v>
      </c>
      <c r="F35" s="34"/>
      <c r="G35" s="34">
        <v>10000</v>
      </c>
      <c r="H35" s="63"/>
    </row>
    <row r="36" spans="1:8" ht="31.5">
      <c r="A36" s="32" t="s">
        <v>15</v>
      </c>
      <c r="B36" s="33" t="s">
        <v>5</v>
      </c>
      <c r="C36" s="33">
        <v>11</v>
      </c>
      <c r="D36" s="33" t="s">
        <v>2</v>
      </c>
      <c r="E36" s="33" t="s">
        <v>3</v>
      </c>
      <c r="F36" s="34">
        <f>SUM(F37)</f>
        <v>250000</v>
      </c>
      <c r="G36" s="34">
        <f>SUM(G37)</f>
        <v>275000</v>
      </c>
      <c r="H36" s="34">
        <f>SUM(H37)</f>
        <v>302000</v>
      </c>
    </row>
    <row r="37" spans="1:8" ht="31.5">
      <c r="A37" s="35" t="s">
        <v>16</v>
      </c>
      <c r="B37" s="33" t="s">
        <v>5</v>
      </c>
      <c r="C37" s="33">
        <v>11</v>
      </c>
      <c r="D37" s="36" t="s">
        <v>92</v>
      </c>
      <c r="E37" s="33" t="s">
        <v>3</v>
      </c>
      <c r="F37" s="34">
        <f aca="true" t="shared" si="1" ref="F37:H38">F38</f>
        <v>250000</v>
      </c>
      <c r="G37" s="34">
        <f t="shared" si="1"/>
        <v>275000</v>
      </c>
      <c r="H37" s="34">
        <f t="shared" si="1"/>
        <v>302000</v>
      </c>
    </row>
    <row r="38" spans="1:8" ht="31.5">
      <c r="A38" s="35" t="s">
        <v>76</v>
      </c>
      <c r="B38" s="33" t="s">
        <v>5</v>
      </c>
      <c r="C38" s="33">
        <v>11</v>
      </c>
      <c r="D38" s="36" t="s">
        <v>93</v>
      </c>
      <c r="E38" s="33"/>
      <c r="F38" s="34">
        <f t="shared" si="1"/>
        <v>250000</v>
      </c>
      <c r="G38" s="34">
        <f t="shared" si="1"/>
        <v>275000</v>
      </c>
      <c r="H38" s="34">
        <f t="shared" si="1"/>
        <v>302000</v>
      </c>
    </row>
    <row r="39" spans="1:8" ht="18.75" customHeight="1">
      <c r="A39" s="35" t="s">
        <v>75</v>
      </c>
      <c r="B39" s="33" t="s">
        <v>5</v>
      </c>
      <c r="C39" s="33">
        <v>11</v>
      </c>
      <c r="D39" s="36" t="s">
        <v>93</v>
      </c>
      <c r="E39" s="36" t="s">
        <v>74</v>
      </c>
      <c r="F39" s="34">
        <v>250000</v>
      </c>
      <c r="G39" s="34">
        <v>275000</v>
      </c>
      <c r="H39" s="34">
        <v>302000</v>
      </c>
    </row>
    <row r="40" spans="1:8" ht="16.5" customHeight="1">
      <c r="A40" s="32" t="s">
        <v>17</v>
      </c>
      <c r="B40" s="33" t="s">
        <v>5</v>
      </c>
      <c r="C40" s="33">
        <v>12</v>
      </c>
      <c r="D40" s="33" t="s">
        <v>2</v>
      </c>
      <c r="E40" s="33" t="s">
        <v>3</v>
      </c>
      <c r="F40" s="34">
        <f>SUM(F41)</f>
        <v>20000</v>
      </c>
      <c r="G40" s="34">
        <f>SUM(G41)</f>
        <v>22000</v>
      </c>
      <c r="H40" s="34">
        <f>SUM(H41)</f>
        <v>24000</v>
      </c>
    </row>
    <row r="41" spans="1:8" ht="16.5" customHeight="1">
      <c r="A41" s="35" t="s">
        <v>17</v>
      </c>
      <c r="B41" s="33" t="s">
        <v>5</v>
      </c>
      <c r="C41" s="33">
        <v>12</v>
      </c>
      <c r="D41" s="36" t="s">
        <v>94</v>
      </c>
      <c r="E41" s="33" t="s">
        <v>3</v>
      </c>
      <c r="F41" s="34">
        <f aca="true" t="shared" si="2" ref="F41:H42">F42</f>
        <v>20000</v>
      </c>
      <c r="G41" s="34">
        <f t="shared" si="2"/>
        <v>22000</v>
      </c>
      <c r="H41" s="34">
        <f t="shared" si="2"/>
        <v>24000</v>
      </c>
    </row>
    <row r="42" spans="1:8" ht="32.25" customHeight="1">
      <c r="A42" s="35" t="s">
        <v>96</v>
      </c>
      <c r="B42" s="33" t="s">
        <v>5</v>
      </c>
      <c r="C42" s="33">
        <v>12</v>
      </c>
      <c r="D42" s="36" t="s">
        <v>95</v>
      </c>
      <c r="E42" s="36"/>
      <c r="F42" s="34">
        <f t="shared" si="2"/>
        <v>20000</v>
      </c>
      <c r="G42" s="34">
        <f t="shared" si="2"/>
        <v>22000</v>
      </c>
      <c r="H42" s="34">
        <f t="shared" si="2"/>
        <v>24000</v>
      </c>
    </row>
    <row r="43" spans="1:8" ht="19.5" customHeight="1">
      <c r="A43" s="35" t="s">
        <v>75</v>
      </c>
      <c r="B43" s="33" t="s">
        <v>5</v>
      </c>
      <c r="C43" s="33">
        <v>12</v>
      </c>
      <c r="D43" s="36" t="s">
        <v>95</v>
      </c>
      <c r="E43" s="36" t="s">
        <v>74</v>
      </c>
      <c r="F43" s="34">
        <v>20000</v>
      </c>
      <c r="G43" s="34">
        <v>22000</v>
      </c>
      <c r="H43" s="34">
        <v>24000</v>
      </c>
    </row>
    <row r="44" spans="1:8" ht="29.25" customHeight="1">
      <c r="A44" s="32" t="s">
        <v>18</v>
      </c>
      <c r="B44" s="33" t="s">
        <v>5</v>
      </c>
      <c r="C44" s="33">
        <v>14</v>
      </c>
      <c r="D44" s="33" t="s">
        <v>2</v>
      </c>
      <c r="E44" s="33" t="s">
        <v>3</v>
      </c>
      <c r="F44" s="34">
        <f>F45+F48+F51+F54+F57+F60</f>
        <v>537027.9</v>
      </c>
      <c r="G44" s="34">
        <f>G45+G48+G51+G54+G57+G60</f>
        <v>527079.1</v>
      </c>
      <c r="H44" s="34">
        <f>H45+H48+H51+H54+H57+H60</f>
        <v>579870.4</v>
      </c>
    </row>
    <row r="45" spans="1:8" ht="30" customHeight="1">
      <c r="A45" s="35" t="s">
        <v>7</v>
      </c>
      <c r="B45" s="33" t="s">
        <v>5</v>
      </c>
      <c r="C45" s="33">
        <v>14</v>
      </c>
      <c r="D45" s="33" t="s">
        <v>97</v>
      </c>
      <c r="E45" s="33" t="s">
        <v>3</v>
      </c>
      <c r="F45" s="34">
        <f aca="true" t="shared" si="3" ref="F45:H46">F46</f>
        <v>28323.600000000002</v>
      </c>
      <c r="G45" s="34">
        <f t="shared" si="3"/>
        <v>31317.6</v>
      </c>
      <c r="H45" s="34">
        <f t="shared" si="3"/>
        <v>34026.7</v>
      </c>
    </row>
    <row r="46" spans="1:8" ht="31.5" customHeight="1">
      <c r="A46" s="37" t="s">
        <v>99</v>
      </c>
      <c r="B46" s="33" t="s">
        <v>5</v>
      </c>
      <c r="C46" s="33">
        <v>14</v>
      </c>
      <c r="D46" s="39" t="s">
        <v>98</v>
      </c>
      <c r="E46" s="39"/>
      <c r="F46" s="34">
        <f t="shared" si="3"/>
        <v>28323.600000000002</v>
      </c>
      <c r="G46" s="34">
        <f t="shared" si="3"/>
        <v>31317.6</v>
      </c>
      <c r="H46" s="34">
        <f t="shared" si="3"/>
        <v>34026.7</v>
      </c>
    </row>
    <row r="47" spans="1:8" ht="30" customHeight="1">
      <c r="A47" s="37" t="s">
        <v>90</v>
      </c>
      <c r="B47" s="33" t="s">
        <v>5</v>
      </c>
      <c r="C47" s="33">
        <v>14</v>
      </c>
      <c r="D47" s="39" t="s">
        <v>98</v>
      </c>
      <c r="E47" s="40" t="s">
        <v>80</v>
      </c>
      <c r="F47" s="34">
        <f>8543.2+19780.4</f>
        <v>28323.600000000002</v>
      </c>
      <c r="G47" s="34">
        <v>31317.6</v>
      </c>
      <c r="H47" s="34">
        <v>34026.7</v>
      </c>
    </row>
    <row r="48" spans="1:8" ht="79.5" customHeight="1">
      <c r="A48" s="41" t="s">
        <v>100</v>
      </c>
      <c r="B48" s="33" t="s">
        <v>5</v>
      </c>
      <c r="C48" s="33">
        <v>14</v>
      </c>
      <c r="D48" s="40" t="s">
        <v>81</v>
      </c>
      <c r="E48" s="40"/>
      <c r="F48" s="64">
        <f aca="true" t="shared" si="4" ref="F48:H49">F49</f>
        <v>64517.3</v>
      </c>
      <c r="G48" s="64">
        <f>G49</f>
        <v>71032.4</v>
      </c>
      <c r="H48" s="64">
        <f>H49</f>
        <v>78159.4</v>
      </c>
    </row>
    <row r="49" spans="1:8" ht="18" customHeight="1">
      <c r="A49" s="41" t="s">
        <v>9</v>
      </c>
      <c r="B49" s="33" t="s">
        <v>5</v>
      </c>
      <c r="C49" s="33">
        <v>14</v>
      </c>
      <c r="D49" s="40" t="s">
        <v>83</v>
      </c>
      <c r="E49" s="40"/>
      <c r="F49" s="64">
        <f t="shared" si="4"/>
        <v>64517.3</v>
      </c>
      <c r="G49" s="64">
        <f t="shared" si="4"/>
        <v>71032.4</v>
      </c>
      <c r="H49" s="64">
        <f t="shared" si="4"/>
        <v>78159.4</v>
      </c>
    </row>
    <row r="50" spans="1:8" ht="31.5">
      <c r="A50" s="41" t="s">
        <v>90</v>
      </c>
      <c r="B50" s="33" t="s">
        <v>5</v>
      </c>
      <c r="C50" s="33">
        <v>14</v>
      </c>
      <c r="D50" s="40" t="s">
        <v>83</v>
      </c>
      <c r="E50" s="40">
        <v>500</v>
      </c>
      <c r="F50" s="64">
        <f>428.4+778.7+781.2+1045.6+347.1+1395.8+1810.9+694.3+781.2+1045.6+347.1+959.5+1346.2+347.1+9149.1+43259.5</f>
        <v>64517.3</v>
      </c>
      <c r="G50" s="64">
        <v>71032.4</v>
      </c>
      <c r="H50" s="64">
        <v>78159.4</v>
      </c>
    </row>
    <row r="51" spans="1:8" ht="65.25" customHeight="1">
      <c r="A51" s="41" t="s">
        <v>261</v>
      </c>
      <c r="B51" s="33" t="s">
        <v>5</v>
      </c>
      <c r="C51" s="33">
        <v>14</v>
      </c>
      <c r="D51" s="40" t="s">
        <v>259</v>
      </c>
      <c r="E51" s="40"/>
      <c r="F51" s="64">
        <f aca="true" t="shared" si="5" ref="F51:H52">F52</f>
        <v>13600</v>
      </c>
      <c r="G51" s="64">
        <f t="shared" si="5"/>
        <v>13600</v>
      </c>
      <c r="H51" s="64">
        <f t="shared" si="5"/>
        <v>13600</v>
      </c>
    </row>
    <row r="52" spans="1:8" ht="63" customHeight="1">
      <c r="A52" s="41" t="s">
        <v>262</v>
      </c>
      <c r="B52" s="33" t="s">
        <v>5</v>
      </c>
      <c r="C52" s="33">
        <v>14</v>
      </c>
      <c r="D52" s="40" t="s">
        <v>260</v>
      </c>
      <c r="E52" s="40"/>
      <c r="F52" s="64">
        <f t="shared" si="5"/>
        <v>13600</v>
      </c>
      <c r="G52" s="64">
        <f t="shared" si="5"/>
        <v>13600</v>
      </c>
      <c r="H52" s="64">
        <f t="shared" si="5"/>
        <v>13600</v>
      </c>
    </row>
    <row r="53" spans="1:8" ht="31.5">
      <c r="A53" s="41" t="s">
        <v>90</v>
      </c>
      <c r="B53" s="33" t="s">
        <v>5</v>
      </c>
      <c r="C53" s="33">
        <v>14</v>
      </c>
      <c r="D53" s="40" t="s">
        <v>260</v>
      </c>
      <c r="E53" s="40" t="s">
        <v>80</v>
      </c>
      <c r="F53" s="64">
        <v>13600</v>
      </c>
      <c r="G53" s="64">
        <v>13600</v>
      </c>
      <c r="H53" s="64">
        <v>13600</v>
      </c>
    </row>
    <row r="54" spans="1:8" ht="47.25">
      <c r="A54" s="41" t="s">
        <v>21</v>
      </c>
      <c r="B54" s="33" t="s">
        <v>5</v>
      </c>
      <c r="C54" s="33">
        <v>14</v>
      </c>
      <c r="D54" s="40" t="s">
        <v>101</v>
      </c>
      <c r="E54" s="40"/>
      <c r="F54" s="64">
        <f aca="true" t="shared" si="6" ref="F54:H55">F55</f>
        <v>284633.5</v>
      </c>
      <c r="G54" s="64">
        <f t="shared" si="6"/>
        <v>239408.7</v>
      </c>
      <c r="H54" s="64">
        <f t="shared" si="6"/>
        <v>325618.7</v>
      </c>
    </row>
    <row r="55" spans="1:8" ht="31.5">
      <c r="A55" s="41" t="s">
        <v>56</v>
      </c>
      <c r="B55" s="33" t="s">
        <v>5</v>
      </c>
      <c r="C55" s="33">
        <v>14</v>
      </c>
      <c r="D55" s="40" t="s">
        <v>102</v>
      </c>
      <c r="E55" s="40"/>
      <c r="F55" s="64">
        <f t="shared" si="6"/>
        <v>284633.5</v>
      </c>
      <c r="G55" s="64">
        <f t="shared" si="6"/>
        <v>239408.7</v>
      </c>
      <c r="H55" s="64">
        <f t="shared" si="6"/>
        <v>325618.7</v>
      </c>
    </row>
    <row r="56" spans="1:8" ht="31.5">
      <c r="A56" s="41" t="s">
        <v>90</v>
      </c>
      <c r="B56" s="33" t="s">
        <v>5</v>
      </c>
      <c r="C56" s="33">
        <v>14</v>
      </c>
      <c r="D56" s="40" t="s">
        <v>102</v>
      </c>
      <c r="E56" s="40">
        <v>500</v>
      </c>
      <c r="F56" s="64">
        <v>284633.5</v>
      </c>
      <c r="G56" s="64">
        <v>239408.7</v>
      </c>
      <c r="H56" s="64">
        <v>325618.7</v>
      </c>
    </row>
    <row r="57" spans="1:8" ht="31.5">
      <c r="A57" s="41" t="s">
        <v>61</v>
      </c>
      <c r="B57" s="33" t="s">
        <v>5</v>
      </c>
      <c r="C57" s="33">
        <v>14</v>
      </c>
      <c r="D57" s="40" t="s">
        <v>103</v>
      </c>
      <c r="E57" s="40"/>
      <c r="F57" s="65" t="str">
        <f aca="true" t="shared" si="7" ref="F57:H58">F58</f>
        <v>105953,5</v>
      </c>
      <c r="G57" s="65" t="str">
        <f t="shared" si="7"/>
        <v>116720,4</v>
      </c>
      <c r="H57" s="65" t="str">
        <f t="shared" si="7"/>
        <v>128465,6</v>
      </c>
    </row>
    <row r="58" spans="1:8" ht="31.5">
      <c r="A58" s="41" t="s">
        <v>19</v>
      </c>
      <c r="B58" s="33" t="s">
        <v>5</v>
      </c>
      <c r="C58" s="33">
        <v>14</v>
      </c>
      <c r="D58" s="40" t="s">
        <v>240</v>
      </c>
      <c r="E58" s="40"/>
      <c r="F58" s="65" t="str">
        <f t="shared" si="7"/>
        <v>105953,5</v>
      </c>
      <c r="G58" s="65" t="str">
        <f t="shared" si="7"/>
        <v>116720,4</v>
      </c>
      <c r="H58" s="65" t="str">
        <f t="shared" si="7"/>
        <v>128465,6</v>
      </c>
    </row>
    <row r="59" spans="1:8" ht="31.5">
      <c r="A59" s="41" t="s">
        <v>104</v>
      </c>
      <c r="B59" s="33" t="s">
        <v>5</v>
      </c>
      <c r="C59" s="33">
        <v>14</v>
      </c>
      <c r="D59" s="40" t="s">
        <v>240</v>
      </c>
      <c r="E59" s="40" t="s">
        <v>105</v>
      </c>
      <c r="F59" s="65" t="s">
        <v>241</v>
      </c>
      <c r="G59" s="65" t="s">
        <v>290</v>
      </c>
      <c r="H59" s="65" t="s">
        <v>291</v>
      </c>
    </row>
    <row r="60" spans="1:8" ht="31.5">
      <c r="A60" s="41" t="s">
        <v>245</v>
      </c>
      <c r="B60" s="33" t="s">
        <v>5</v>
      </c>
      <c r="C60" s="33">
        <v>14</v>
      </c>
      <c r="D60" s="40" t="s">
        <v>242</v>
      </c>
      <c r="E60" s="40"/>
      <c r="F60" s="65" t="str">
        <f aca="true" t="shared" si="8" ref="F60:H61">F61</f>
        <v>40000</v>
      </c>
      <c r="G60" s="65" t="str">
        <f t="shared" si="8"/>
        <v>55000</v>
      </c>
      <c r="H60" s="65" t="str">
        <f t="shared" si="8"/>
        <v>0</v>
      </c>
    </row>
    <row r="61" spans="1:8" ht="31.5">
      <c r="A61" s="41" t="s">
        <v>246</v>
      </c>
      <c r="B61" s="33" t="s">
        <v>5</v>
      </c>
      <c r="C61" s="33">
        <v>14</v>
      </c>
      <c r="D61" s="40" t="s">
        <v>243</v>
      </c>
      <c r="E61" s="40"/>
      <c r="F61" s="65" t="str">
        <f t="shared" si="8"/>
        <v>40000</v>
      </c>
      <c r="G61" s="65" t="str">
        <f t="shared" si="8"/>
        <v>55000</v>
      </c>
      <c r="H61" s="65" t="str">
        <f t="shared" si="8"/>
        <v>0</v>
      </c>
    </row>
    <row r="62" spans="1:8" ht="30" customHeight="1">
      <c r="A62" s="41" t="s">
        <v>90</v>
      </c>
      <c r="B62" s="33" t="s">
        <v>5</v>
      </c>
      <c r="C62" s="33">
        <v>14</v>
      </c>
      <c r="D62" s="40" t="s">
        <v>243</v>
      </c>
      <c r="E62" s="40">
        <v>500</v>
      </c>
      <c r="F62" s="65" t="s">
        <v>244</v>
      </c>
      <c r="G62" s="65" t="s">
        <v>292</v>
      </c>
      <c r="H62" s="65" t="s">
        <v>293</v>
      </c>
    </row>
    <row r="63" spans="1:8" ht="18.75" customHeight="1">
      <c r="A63" s="42" t="s">
        <v>66</v>
      </c>
      <c r="B63" s="43" t="s">
        <v>6</v>
      </c>
      <c r="C63" s="43" t="s">
        <v>67</v>
      </c>
      <c r="D63" s="44"/>
      <c r="E63" s="44"/>
      <c r="F63" s="66">
        <f>F64</f>
        <v>43.6</v>
      </c>
      <c r="G63" s="66">
        <f aca="true" t="shared" si="9" ref="G63:H66">G64</f>
        <v>47.9</v>
      </c>
      <c r="H63" s="66">
        <f t="shared" si="9"/>
        <v>52.5</v>
      </c>
    </row>
    <row r="64" spans="1:8" ht="31.5">
      <c r="A64" s="42" t="s">
        <v>106</v>
      </c>
      <c r="B64" s="44" t="s">
        <v>6</v>
      </c>
      <c r="C64" s="44" t="s">
        <v>11</v>
      </c>
      <c r="D64" s="44"/>
      <c r="E64" s="44"/>
      <c r="F64" s="66">
        <f>F65</f>
        <v>43.6</v>
      </c>
      <c r="G64" s="66">
        <f t="shared" si="9"/>
        <v>47.9</v>
      </c>
      <c r="H64" s="66">
        <f t="shared" si="9"/>
        <v>52.5</v>
      </c>
    </row>
    <row r="65" spans="1:8" ht="42" customHeight="1">
      <c r="A65" s="41" t="s">
        <v>107</v>
      </c>
      <c r="B65" s="44" t="s">
        <v>6</v>
      </c>
      <c r="C65" s="44" t="s">
        <v>11</v>
      </c>
      <c r="D65" s="44" t="s">
        <v>108</v>
      </c>
      <c r="E65" s="44"/>
      <c r="F65" s="66">
        <f>F66</f>
        <v>43.6</v>
      </c>
      <c r="G65" s="66">
        <f t="shared" si="9"/>
        <v>47.9</v>
      </c>
      <c r="H65" s="66">
        <f t="shared" si="9"/>
        <v>52.5</v>
      </c>
    </row>
    <row r="66" spans="1:8" ht="30.75" customHeight="1">
      <c r="A66" s="41" t="s">
        <v>310</v>
      </c>
      <c r="B66" s="44" t="s">
        <v>6</v>
      </c>
      <c r="C66" s="44" t="s">
        <v>11</v>
      </c>
      <c r="D66" s="44" t="s">
        <v>109</v>
      </c>
      <c r="E66" s="44"/>
      <c r="F66" s="66">
        <f>F67</f>
        <v>43.6</v>
      </c>
      <c r="G66" s="66">
        <f t="shared" si="9"/>
        <v>47.9</v>
      </c>
      <c r="H66" s="66">
        <f t="shared" si="9"/>
        <v>52.5</v>
      </c>
    </row>
    <row r="67" spans="1:8" ht="31.5">
      <c r="A67" s="41" t="s">
        <v>90</v>
      </c>
      <c r="B67" s="44" t="s">
        <v>6</v>
      </c>
      <c r="C67" s="44" t="s">
        <v>11</v>
      </c>
      <c r="D67" s="44" t="s">
        <v>109</v>
      </c>
      <c r="E67" s="44">
        <v>500</v>
      </c>
      <c r="F67" s="66">
        <f>27.6+16</f>
        <v>43.6</v>
      </c>
      <c r="G67" s="66">
        <v>47.9</v>
      </c>
      <c r="H67" s="66">
        <v>52.5</v>
      </c>
    </row>
    <row r="68" spans="1:8" ht="31.5">
      <c r="A68" s="42" t="s">
        <v>20</v>
      </c>
      <c r="B68" s="44" t="s">
        <v>8</v>
      </c>
      <c r="C68" s="44" t="s">
        <v>67</v>
      </c>
      <c r="D68" s="44"/>
      <c r="E68" s="44"/>
      <c r="F68" s="66">
        <f>F69</f>
        <v>25263.7</v>
      </c>
      <c r="G68" s="66">
        <f>G69</f>
        <v>27815.7</v>
      </c>
      <c r="H68" s="66">
        <f>H69</f>
        <v>30593.4</v>
      </c>
    </row>
    <row r="69" spans="1:8" ht="63" customHeight="1">
      <c r="A69" s="41" t="s">
        <v>221</v>
      </c>
      <c r="B69" s="44" t="s">
        <v>8</v>
      </c>
      <c r="C69" s="44" t="s">
        <v>22</v>
      </c>
      <c r="D69" s="44"/>
      <c r="E69" s="44"/>
      <c r="F69" s="66">
        <f>F70+F73</f>
        <v>25263.7</v>
      </c>
      <c r="G69" s="66">
        <f>G70+G73</f>
        <v>27815.7</v>
      </c>
      <c r="H69" s="66">
        <f>H70+H73</f>
        <v>30593.4</v>
      </c>
    </row>
    <row r="70" spans="1:8" ht="18" customHeight="1">
      <c r="A70" s="41" t="s">
        <v>23</v>
      </c>
      <c r="B70" s="44" t="s">
        <v>8</v>
      </c>
      <c r="C70" s="44" t="s">
        <v>22</v>
      </c>
      <c r="D70" s="44" t="s">
        <v>110</v>
      </c>
      <c r="E70" s="44"/>
      <c r="F70" s="66">
        <f aca="true" t="shared" si="10" ref="F70:H71">F71</f>
        <v>1000</v>
      </c>
      <c r="G70" s="66">
        <f t="shared" si="10"/>
        <v>1100</v>
      </c>
      <c r="H70" s="66">
        <f t="shared" si="10"/>
        <v>1200</v>
      </c>
    </row>
    <row r="71" spans="1:8" ht="47.25">
      <c r="A71" s="41" t="s">
        <v>57</v>
      </c>
      <c r="B71" s="44" t="s">
        <v>8</v>
      </c>
      <c r="C71" s="44" t="s">
        <v>22</v>
      </c>
      <c r="D71" s="44" t="s">
        <v>111</v>
      </c>
      <c r="E71" s="44"/>
      <c r="F71" s="66">
        <f t="shared" si="10"/>
        <v>1000</v>
      </c>
      <c r="G71" s="66">
        <f t="shared" si="10"/>
        <v>1100</v>
      </c>
      <c r="H71" s="66">
        <f t="shared" si="10"/>
        <v>1200</v>
      </c>
    </row>
    <row r="72" spans="1:8" ht="31.5">
      <c r="A72" s="41" t="s">
        <v>90</v>
      </c>
      <c r="B72" s="44" t="s">
        <v>8</v>
      </c>
      <c r="C72" s="44" t="s">
        <v>22</v>
      </c>
      <c r="D72" s="44" t="s">
        <v>111</v>
      </c>
      <c r="E72" s="44" t="s">
        <v>80</v>
      </c>
      <c r="F72" s="66">
        <v>1000</v>
      </c>
      <c r="G72" s="66">
        <v>1100</v>
      </c>
      <c r="H72" s="66">
        <v>1200</v>
      </c>
    </row>
    <row r="73" spans="1:8" ht="31.5">
      <c r="A73" s="41" t="s">
        <v>220</v>
      </c>
      <c r="B73" s="44" t="s">
        <v>8</v>
      </c>
      <c r="C73" s="44" t="s">
        <v>22</v>
      </c>
      <c r="D73" s="44" t="s">
        <v>217</v>
      </c>
      <c r="E73" s="44"/>
      <c r="F73" s="66">
        <f aca="true" t="shared" si="11" ref="F73:H74">F74</f>
        <v>24263.7</v>
      </c>
      <c r="G73" s="66">
        <f t="shared" si="11"/>
        <v>26715.7</v>
      </c>
      <c r="H73" s="66">
        <f t="shared" si="11"/>
        <v>29393.4</v>
      </c>
    </row>
    <row r="74" spans="1:8" ht="31.5">
      <c r="A74" s="41" t="s">
        <v>19</v>
      </c>
      <c r="B74" s="44" t="s">
        <v>8</v>
      </c>
      <c r="C74" s="44" t="s">
        <v>22</v>
      </c>
      <c r="D74" s="44" t="s">
        <v>218</v>
      </c>
      <c r="E74" s="44"/>
      <c r="F74" s="66">
        <f t="shared" si="11"/>
        <v>24263.7</v>
      </c>
      <c r="G74" s="66">
        <f t="shared" si="11"/>
        <v>26715.7</v>
      </c>
      <c r="H74" s="66">
        <f t="shared" si="11"/>
        <v>29393.4</v>
      </c>
    </row>
    <row r="75" spans="1:8" ht="31.5">
      <c r="A75" s="41" t="s">
        <v>104</v>
      </c>
      <c r="B75" s="44" t="s">
        <v>8</v>
      </c>
      <c r="C75" s="44" t="s">
        <v>22</v>
      </c>
      <c r="D75" s="44" t="s">
        <v>219</v>
      </c>
      <c r="E75" s="44" t="s">
        <v>105</v>
      </c>
      <c r="F75" s="66">
        <v>24263.7</v>
      </c>
      <c r="G75" s="66">
        <v>26715.7</v>
      </c>
      <c r="H75" s="66">
        <v>29393.4</v>
      </c>
    </row>
    <row r="76" spans="1:8" ht="15.75" customHeight="1">
      <c r="A76" s="42" t="s">
        <v>112</v>
      </c>
      <c r="B76" s="43" t="s">
        <v>11</v>
      </c>
      <c r="C76" s="43" t="s">
        <v>67</v>
      </c>
      <c r="D76" s="44"/>
      <c r="E76" s="44"/>
      <c r="F76" s="66">
        <f>F77+F81</f>
        <v>318460.3</v>
      </c>
      <c r="G76" s="66">
        <f>G77</f>
        <v>349303</v>
      </c>
      <c r="H76" s="66">
        <f>H77</f>
        <v>254383</v>
      </c>
    </row>
    <row r="77" spans="1:8" ht="16.5" customHeight="1">
      <c r="A77" s="42" t="s">
        <v>113</v>
      </c>
      <c r="B77" s="44" t="s">
        <v>11</v>
      </c>
      <c r="C77" s="44" t="s">
        <v>24</v>
      </c>
      <c r="D77" s="44"/>
      <c r="E77" s="44"/>
      <c r="F77" s="66">
        <f>F78</f>
        <v>209911.3</v>
      </c>
      <c r="G77" s="66">
        <f>G78+G82</f>
        <v>349303</v>
      </c>
      <c r="H77" s="66">
        <f>H78+H82</f>
        <v>254383</v>
      </c>
    </row>
    <row r="78" spans="1:8" ht="15" customHeight="1">
      <c r="A78" s="41" t="s">
        <v>114</v>
      </c>
      <c r="B78" s="44" t="s">
        <v>11</v>
      </c>
      <c r="C78" s="44" t="s">
        <v>24</v>
      </c>
      <c r="D78" s="44" t="s">
        <v>115</v>
      </c>
      <c r="E78" s="44"/>
      <c r="F78" s="66">
        <f aca="true" t="shared" si="12" ref="F78:H79">F79</f>
        <v>209911.3</v>
      </c>
      <c r="G78" s="66">
        <f t="shared" si="12"/>
        <v>231293</v>
      </c>
      <c r="H78" s="66">
        <f t="shared" si="12"/>
        <v>254383</v>
      </c>
    </row>
    <row r="79" spans="1:8" ht="43.5" customHeight="1">
      <c r="A79" s="41" t="s">
        <v>116</v>
      </c>
      <c r="B79" s="44" t="s">
        <v>11</v>
      </c>
      <c r="C79" s="44" t="s">
        <v>24</v>
      </c>
      <c r="D79" s="44" t="s">
        <v>117</v>
      </c>
      <c r="E79" s="44"/>
      <c r="F79" s="66">
        <f t="shared" si="12"/>
        <v>209911.3</v>
      </c>
      <c r="G79" s="66">
        <f t="shared" si="12"/>
        <v>231293</v>
      </c>
      <c r="H79" s="66">
        <f t="shared" si="12"/>
        <v>254383</v>
      </c>
    </row>
    <row r="80" spans="1:8" ht="19.5" customHeight="1">
      <c r="A80" s="41" t="s">
        <v>118</v>
      </c>
      <c r="B80" s="44" t="s">
        <v>11</v>
      </c>
      <c r="C80" s="44" t="s">
        <v>24</v>
      </c>
      <c r="D80" s="44" t="s">
        <v>117</v>
      </c>
      <c r="E80" s="44" t="s">
        <v>51</v>
      </c>
      <c r="F80" s="66">
        <v>209911.3</v>
      </c>
      <c r="G80" s="66">
        <v>231293</v>
      </c>
      <c r="H80" s="66">
        <v>254383</v>
      </c>
    </row>
    <row r="81" spans="1:8" ht="30.75" customHeight="1">
      <c r="A81" s="42" t="s">
        <v>250</v>
      </c>
      <c r="B81" s="44" t="s">
        <v>11</v>
      </c>
      <c r="C81" s="44" t="s">
        <v>247</v>
      </c>
      <c r="D81" s="44"/>
      <c r="E81" s="44"/>
      <c r="F81" s="66">
        <f>F82</f>
        <v>108549</v>
      </c>
      <c r="G81" s="66">
        <f>G82</f>
        <v>118010</v>
      </c>
      <c r="H81" s="66">
        <f>H82</f>
        <v>0</v>
      </c>
    </row>
    <row r="82" spans="1:8" ht="31.5">
      <c r="A82" s="41" t="s">
        <v>58</v>
      </c>
      <c r="B82" s="44" t="s">
        <v>11</v>
      </c>
      <c r="C82" s="44" t="s">
        <v>247</v>
      </c>
      <c r="D82" s="44" t="s">
        <v>119</v>
      </c>
      <c r="E82" s="44"/>
      <c r="F82" s="66">
        <f>F83+F85</f>
        <v>108549</v>
      </c>
      <c r="G82" s="66">
        <f>G83+G85</f>
        <v>118010</v>
      </c>
      <c r="H82" s="66">
        <f>H86</f>
        <v>0</v>
      </c>
    </row>
    <row r="83" spans="1:8" ht="60.75" customHeight="1">
      <c r="A83" s="41" t="s">
        <v>252</v>
      </c>
      <c r="B83" s="44" t="s">
        <v>11</v>
      </c>
      <c r="C83" s="44" t="s">
        <v>247</v>
      </c>
      <c r="D83" s="44" t="s">
        <v>251</v>
      </c>
      <c r="E83" s="44"/>
      <c r="F83" s="66">
        <f>F84</f>
        <v>107519</v>
      </c>
      <c r="G83" s="66">
        <f>G84</f>
        <v>117000</v>
      </c>
      <c r="H83" s="66"/>
    </row>
    <row r="84" spans="1:8" ht="31.5">
      <c r="A84" s="41" t="s">
        <v>90</v>
      </c>
      <c r="B84" s="44" t="s">
        <v>11</v>
      </c>
      <c r="C84" s="44" t="s">
        <v>247</v>
      </c>
      <c r="D84" s="44" t="s">
        <v>251</v>
      </c>
      <c r="E84" s="44" t="s">
        <v>80</v>
      </c>
      <c r="F84" s="66">
        <v>107519</v>
      </c>
      <c r="G84" s="66">
        <v>117000</v>
      </c>
      <c r="H84" s="66"/>
    </row>
    <row r="85" spans="1:8" ht="81.75" customHeight="1">
      <c r="A85" s="41" t="s">
        <v>249</v>
      </c>
      <c r="B85" s="44" t="s">
        <v>11</v>
      </c>
      <c r="C85" s="44" t="s">
        <v>247</v>
      </c>
      <c r="D85" s="44" t="s">
        <v>248</v>
      </c>
      <c r="E85" s="44"/>
      <c r="F85" s="66">
        <f>F86</f>
        <v>1030</v>
      </c>
      <c r="G85" s="66">
        <f>G86</f>
        <v>1010</v>
      </c>
      <c r="H85" s="66">
        <f>H86</f>
        <v>0</v>
      </c>
    </row>
    <row r="86" spans="1:8" ht="30.75" customHeight="1">
      <c r="A86" s="41" t="s">
        <v>90</v>
      </c>
      <c r="B86" s="44" t="s">
        <v>11</v>
      </c>
      <c r="C86" s="44" t="s">
        <v>247</v>
      </c>
      <c r="D86" s="44" t="s">
        <v>248</v>
      </c>
      <c r="E86" s="44" t="s">
        <v>80</v>
      </c>
      <c r="F86" s="66">
        <v>1030</v>
      </c>
      <c r="G86" s="66">
        <v>1010</v>
      </c>
      <c r="H86" s="66">
        <v>0</v>
      </c>
    </row>
    <row r="87" spans="1:8" ht="16.5" customHeight="1">
      <c r="A87" s="42" t="s">
        <v>25</v>
      </c>
      <c r="B87" s="43" t="s">
        <v>12</v>
      </c>
      <c r="C87" s="43" t="s">
        <v>67</v>
      </c>
      <c r="D87" s="44"/>
      <c r="E87" s="44"/>
      <c r="F87" s="66">
        <f>F88+F106+F115+F127</f>
        <v>1657559.7</v>
      </c>
      <c r="G87" s="66">
        <f>G88+G106+G115+G127</f>
        <v>1255620.5</v>
      </c>
      <c r="H87" s="66">
        <f>H88+H106+H115+H127</f>
        <v>1190029.7</v>
      </c>
    </row>
    <row r="88" spans="1:8" ht="18" customHeight="1">
      <c r="A88" s="42" t="s">
        <v>53</v>
      </c>
      <c r="B88" s="44" t="s">
        <v>12</v>
      </c>
      <c r="C88" s="44" t="s">
        <v>5</v>
      </c>
      <c r="D88" s="44"/>
      <c r="E88" s="44"/>
      <c r="F88" s="66">
        <f>F89+F94+F97</f>
        <v>502500</v>
      </c>
      <c r="G88" s="66">
        <f>G89+G94+G97</f>
        <v>252500</v>
      </c>
      <c r="H88" s="66">
        <f>H89+H94+H97</f>
        <v>86340.5</v>
      </c>
    </row>
    <row r="89" spans="1:8" ht="17.25" customHeight="1">
      <c r="A89" s="41" t="s">
        <v>120</v>
      </c>
      <c r="B89" s="45" t="s">
        <v>12</v>
      </c>
      <c r="C89" s="45" t="s">
        <v>5</v>
      </c>
      <c r="D89" s="44" t="s">
        <v>121</v>
      </c>
      <c r="E89" s="44"/>
      <c r="F89" s="66">
        <f>F90+F92</f>
        <v>63660</v>
      </c>
      <c r="G89" s="66">
        <f>G90+G92</f>
        <v>60500</v>
      </c>
      <c r="H89" s="66">
        <f>H90+H92</f>
        <v>44500</v>
      </c>
    </row>
    <row r="90" spans="1:8" ht="63">
      <c r="A90" s="41" t="s">
        <v>122</v>
      </c>
      <c r="B90" s="45" t="s">
        <v>12</v>
      </c>
      <c r="C90" s="45" t="s">
        <v>5</v>
      </c>
      <c r="D90" s="44" t="s">
        <v>123</v>
      </c>
      <c r="E90" s="44"/>
      <c r="F90" s="67">
        <f>F91</f>
        <v>23660</v>
      </c>
      <c r="G90" s="67">
        <f>G91</f>
        <v>16500</v>
      </c>
      <c r="H90" s="67">
        <f>H91</f>
        <v>18150</v>
      </c>
    </row>
    <row r="91" spans="1:8" ht="15" customHeight="1">
      <c r="A91" s="41" t="s">
        <v>118</v>
      </c>
      <c r="B91" s="45" t="s">
        <v>12</v>
      </c>
      <c r="C91" s="45" t="s">
        <v>5</v>
      </c>
      <c r="D91" s="44" t="s">
        <v>123</v>
      </c>
      <c r="E91" s="44" t="s">
        <v>51</v>
      </c>
      <c r="F91" s="67">
        <v>23660</v>
      </c>
      <c r="G91" s="67">
        <v>16500</v>
      </c>
      <c r="H91" s="67">
        <v>18150</v>
      </c>
    </row>
    <row r="92" spans="1:8" ht="31.5">
      <c r="A92" s="41" t="s">
        <v>153</v>
      </c>
      <c r="B92" s="45" t="s">
        <v>12</v>
      </c>
      <c r="C92" s="45" t="s">
        <v>5</v>
      </c>
      <c r="D92" s="44" t="s">
        <v>154</v>
      </c>
      <c r="E92" s="44"/>
      <c r="F92" s="66">
        <f>F93</f>
        <v>40000</v>
      </c>
      <c r="G92" s="66">
        <f>G93</f>
        <v>44000</v>
      </c>
      <c r="H92" s="66">
        <f>H93</f>
        <v>26350</v>
      </c>
    </row>
    <row r="93" spans="1:8" ht="31.5">
      <c r="A93" s="41" t="s">
        <v>90</v>
      </c>
      <c r="B93" s="45" t="s">
        <v>12</v>
      </c>
      <c r="C93" s="45" t="s">
        <v>5</v>
      </c>
      <c r="D93" s="44" t="s">
        <v>154</v>
      </c>
      <c r="E93" s="44">
        <v>500</v>
      </c>
      <c r="F93" s="66">
        <v>40000</v>
      </c>
      <c r="G93" s="66">
        <v>44000</v>
      </c>
      <c r="H93" s="66">
        <v>26350</v>
      </c>
    </row>
    <row r="94" spans="1:8" ht="15.75" customHeight="1">
      <c r="A94" s="41" t="s">
        <v>166</v>
      </c>
      <c r="B94" s="45" t="s">
        <v>12</v>
      </c>
      <c r="C94" s="45" t="s">
        <v>5</v>
      </c>
      <c r="D94" s="44" t="s">
        <v>167</v>
      </c>
      <c r="E94" s="44"/>
      <c r="F94" s="66">
        <f aca="true" t="shared" si="13" ref="F94:H95">F95</f>
        <v>0</v>
      </c>
      <c r="G94" s="66">
        <f t="shared" si="13"/>
        <v>6000</v>
      </c>
      <c r="H94" s="66">
        <f t="shared" si="13"/>
        <v>11000.5</v>
      </c>
    </row>
    <row r="95" spans="1:8" ht="98.25" customHeight="1">
      <c r="A95" s="41" t="s">
        <v>311</v>
      </c>
      <c r="B95" s="45" t="s">
        <v>12</v>
      </c>
      <c r="C95" s="45" t="s">
        <v>5</v>
      </c>
      <c r="D95" s="44" t="s">
        <v>307</v>
      </c>
      <c r="E95" s="44"/>
      <c r="F95" s="66">
        <f t="shared" si="13"/>
        <v>0</v>
      </c>
      <c r="G95" s="66">
        <f t="shared" si="13"/>
        <v>6000</v>
      </c>
      <c r="H95" s="66">
        <f t="shared" si="13"/>
        <v>11000.5</v>
      </c>
    </row>
    <row r="96" spans="1:8" ht="19.5" customHeight="1">
      <c r="A96" s="41" t="s">
        <v>140</v>
      </c>
      <c r="B96" s="45" t="s">
        <v>12</v>
      </c>
      <c r="C96" s="45" t="s">
        <v>5</v>
      </c>
      <c r="D96" s="44" t="s">
        <v>307</v>
      </c>
      <c r="E96" s="44" t="s">
        <v>141</v>
      </c>
      <c r="F96" s="66"/>
      <c r="G96" s="66">
        <v>6000</v>
      </c>
      <c r="H96" s="66">
        <v>11000.5</v>
      </c>
    </row>
    <row r="97" spans="1:8" ht="31.5">
      <c r="A97" s="41" t="s">
        <v>58</v>
      </c>
      <c r="B97" s="45" t="s">
        <v>12</v>
      </c>
      <c r="C97" s="45" t="s">
        <v>5</v>
      </c>
      <c r="D97" s="44" t="s">
        <v>119</v>
      </c>
      <c r="E97" s="44"/>
      <c r="F97" s="66">
        <f>F98+F100+F102+F104</f>
        <v>438840</v>
      </c>
      <c r="G97" s="66">
        <f>G98+G100+G102+G104</f>
        <v>186000</v>
      </c>
      <c r="H97" s="66">
        <f>H98+H100+H102+H104</f>
        <v>30840</v>
      </c>
    </row>
    <row r="98" spans="1:8" ht="66.75" customHeight="1">
      <c r="A98" s="41" t="s">
        <v>263</v>
      </c>
      <c r="B98" s="45" t="s">
        <v>12</v>
      </c>
      <c r="C98" s="45" t="s">
        <v>5</v>
      </c>
      <c r="D98" s="44" t="s">
        <v>264</v>
      </c>
      <c r="E98" s="44"/>
      <c r="F98" s="66">
        <f>F99</f>
        <v>157500</v>
      </c>
      <c r="G98" s="66">
        <f>G99</f>
        <v>175000</v>
      </c>
      <c r="H98" s="66">
        <f>H99</f>
        <v>0</v>
      </c>
    </row>
    <row r="99" spans="1:8" ht="31.5">
      <c r="A99" s="41" t="s">
        <v>90</v>
      </c>
      <c r="B99" s="45" t="s">
        <v>12</v>
      </c>
      <c r="C99" s="45" t="s">
        <v>5</v>
      </c>
      <c r="D99" s="44" t="s">
        <v>264</v>
      </c>
      <c r="E99" s="44">
        <v>500</v>
      </c>
      <c r="F99" s="66">
        <v>157500</v>
      </c>
      <c r="G99" s="66">
        <v>175000</v>
      </c>
      <c r="H99" s="66"/>
    </row>
    <row r="100" spans="1:8" ht="47.25" customHeight="1">
      <c r="A100" s="41" t="s">
        <v>268</v>
      </c>
      <c r="B100" s="45" t="s">
        <v>12</v>
      </c>
      <c r="C100" s="45" t="s">
        <v>5</v>
      </c>
      <c r="D100" s="44" t="s">
        <v>265</v>
      </c>
      <c r="E100" s="44"/>
      <c r="F100" s="66">
        <f>F101</f>
        <v>10000</v>
      </c>
      <c r="G100" s="66">
        <f>G101</f>
        <v>0</v>
      </c>
      <c r="H100" s="66">
        <f>H101</f>
        <v>0</v>
      </c>
    </row>
    <row r="101" spans="1:8" ht="31.5" customHeight="1">
      <c r="A101" s="41" t="s">
        <v>90</v>
      </c>
      <c r="B101" s="45" t="s">
        <v>12</v>
      </c>
      <c r="C101" s="45" t="s">
        <v>5</v>
      </c>
      <c r="D101" s="44" t="s">
        <v>265</v>
      </c>
      <c r="E101" s="44">
        <v>500</v>
      </c>
      <c r="F101" s="66">
        <v>10000</v>
      </c>
      <c r="G101" s="66"/>
      <c r="H101" s="66"/>
    </row>
    <row r="102" spans="1:8" ht="81.75" customHeight="1">
      <c r="A102" s="41" t="s">
        <v>269</v>
      </c>
      <c r="B102" s="45" t="s">
        <v>12</v>
      </c>
      <c r="C102" s="45" t="s">
        <v>5</v>
      </c>
      <c r="D102" s="44" t="s">
        <v>266</v>
      </c>
      <c r="E102" s="44"/>
      <c r="F102" s="66">
        <f>F103</f>
        <v>10000</v>
      </c>
      <c r="G102" s="66">
        <f>G103</f>
        <v>11000</v>
      </c>
      <c r="H102" s="66">
        <f>H103</f>
        <v>30840</v>
      </c>
    </row>
    <row r="103" spans="1:8" ht="32.25" customHeight="1">
      <c r="A103" s="41" t="s">
        <v>90</v>
      </c>
      <c r="B103" s="45" t="s">
        <v>12</v>
      </c>
      <c r="C103" s="45" t="s">
        <v>5</v>
      </c>
      <c r="D103" s="44" t="s">
        <v>266</v>
      </c>
      <c r="E103" s="44">
        <v>500</v>
      </c>
      <c r="F103" s="66">
        <v>10000</v>
      </c>
      <c r="G103" s="66">
        <v>11000</v>
      </c>
      <c r="H103" s="66">
        <v>30840</v>
      </c>
    </row>
    <row r="104" spans="1:8" ht="45.75" customHeight="1">
      <c r="A104" s="41" t="s">
        <v>308</v>
      </c>
      <c r="B104" s="45" t="s">
        <v>12</v>
      </c>
      <c r="C104" s="45" t="s">
        <v>5</v>
      </c>
      <c r="D104" s="44" t="s">
        <v>267</v>
      </c>
      <c r="E104" s="44"/>
      <c r="F104" s="66">
        <f>F105</f>
        <v>261340</v>
      </c>
      <c r="G104" s="66">
        <f>G105</f>
        <v>0</v>
      </c>
      <c r="H104" s="66">
        <f>H105</f>
        <v>0</v>
      </c>
    </row>
    <row r="105" spans="1:8" ht="32.25" customHeight="1">
      <c r="A105" s="41" t="s">
        <v>90</v>
      </c>
      <c r="B105" s="45" t="s">
        <v>12</v>
      </c>
      <c r="C105" s="45" t="s">
        <v>5</v>
      </c>
      <c r="D105" s="44" t="s">
        <v>267</v>
      </c>
      <c r="E105" s="44">
        <v>500</v>
      </c>
      <c r="F105" s="66">
        <v>261340</v>
      </c>
      <c r="G105" s="66"/>
      <c r="H105" s="66"/>
    </row>
    <row r="106" spans="1:8" ht="23.25" customHeight="1">
      <c r="A106" s="42" t="s">
        <v>54</v>
      </c>
      <c r="B106" s="44" t="s">
        <v>12</v>
      </c>
      <c r="C106" s="44" t="s">
        <v>6</v>
      </c>
      <c r="D106" s="44"/>
      <c r="E106" s="44"/>
      <c r="F106" s="66">
        <f>F107+F111</f>
        <v>102170</v>
      </c>
      <c r="G106" s="66">
        <f>G107+G111</f>
        <v>64765</v>
      </c>
      <c r="H106" s="66">
        <f>H107+H111</f>
        <v>71435</v>
      </c>
    </row>
    <row r="107" spans="1:8" ht="47.25" customHeight="1">
      <c r="A107" s="41" t="s">
        <v>256</v>
      </c>
      <c r="B107" s="44" t="s">
        <v>12</v>
      </c>
      <c r="C107" s="44" t="s">
        <v>6</v>
      </c>
      <c r="D107" s="44" t="s">
        <v>254</v>
      </c>
      <c r="E107" s="44"/>
      <c r="F107" s="66">
        <f>F108</f>
        <v>99200</v>
      </c>
      <c r="G107" s="66">
        <f aca="true" t="shared" si="14" ref="G107:H109">G108</f>
        <v>60995</v>
      </c>
      <c r="H107" s="66">
        <f t="shared" si="14"/>
        <v>67095</v>
      </c>
    </row>
    <row r="108" spans="1:8" ht="117" customHeight="1">
      <c r="A108" s="41" t="s">
        <v>257</v>
      </c>
      <c r="B108" s="44" t="s">
        <v>12</v>
      </c>
      <c r="C108" s="44" t="s">
        <v>6</v>
      </c>
      <c r="D108" s="44" t="s">
        <v>253</v>
      </c>
      <c r="E108" s="44"/>
      <c r="F108" s="66">
        <f>F109</f>
        <v>99200</v>
      </c>
      <c r="G108" s="66">
        <f t="shared" si="14"/>
        <v>60995</v>
      </c>
      <c r="H108" s="66">
        <f t="shared" si="14"/>
        <v>67095</v>
      </c>
    </row>
    <row r="109" spans="1:8" ht="65.25" customHeight="1">
      <c r="A109" s="41" t="s">
        <v>258</v>
      </c>
      <c r="B109" s="44" t="s">
        <v>12</v>
      </c>
      <c r="C109" s="44" t="s">
        <v>6</v>
      </c>
      <c r="D109" s="44" t="s">
        <v>255</v>
      </c>
      <c r="E109" s="44"/>
      <c r="F109" s="66">
        <f>F110</f>
        <v>99200</v>
      </c>
      <c r="G109" s="66">
        <f t="shared" si="14"/>
        <v>60995</v>
      </c>
      <c r="H109" s="66">
        <f t="shared" si="14"/>
        <v>67095</v>
      </c>
    </row>
    <row r="110" spans="1:8" ht="18.75" customHeight="1">
      <c r="A110" s="41" t="s">
        <v>140</v>
      </c>
      <c r="B110" s="44" t="s">
        <v>12</v>
      </c>
      <c r="C110" s="44" t="s">
        <v>6</v>
      </c>
      <c r="D110" s="44" t="s">
        <v>255</v>
      </c>
      <c r="E110" s="44" t="s">
        <v>141</v>
      </c>
      <c r="F110" s="66">
        <v>99200</v>
      </c>
      <c r="G110" s="66">
        <v>60995</v>
      </c>
      <c r="H110" s="66">
        <v>67095</v>
      </c>
    </row>
    <row r="111" spans="1:8" ht="19.5" customHeight="1">
      <c r="A111" s="41" t="s">
        <v>136</v>
      </c>
      <c r="B111" s="45" t="s">
        <v>12</v>
      </c>
      <c r="C111" s="45" t="s">
        <v>6</v>
      </c>
      <c r="D111" s="44" t="s">
        <v>137</v>
      </c>
      <c r="E111" s="44"/>
      <c r="F111" s="66">
        <f>F112</f>
        <v>2970</v>
      </c>
      <c r="G111" s="66">
        <f>G112</f>
        <v>3770</v>
      </c>
      <c r="H111" s="66">
        <f>H112</f>
        <v>4340</v>
      </c>
    </row>
    <row r="112" spans="1:8" ht="31.5">
      <c r="A112" s="41" t="s">
        <v>138</v>
      </c>
      <c r="B112" s="45" t="s">
        <v>12</v>
      </c>
      <c r="C112" s="45" t="s">
        <v>6</v>
      </c>
      <c r="D112" s="44" t="s">
        <v>139</v>
      </c>
      <c r="E112" s="45"/>
      <c r="F112" s="66">
        <f>F113+F114</f>
        <v>2970</v>
      </c>
      <c r="G112" s="66">
        <f>G113+G114</f>
        <v>3770</v>
      </c>
      <c r="H112" s="66">
        <f>H113+H114</f>
        <v>4340</v>
      </c>
    </row>
    <row r="113" spans="1:8" ht="18" customHeight="1">
      <c r="A113" s="41" t="s">
        <v>118</v>
      </c>
      <c r="B113" s="45" t="s">
        <v>12</v>
      </c>
      <c r="C113" s="45" t="s">
        <v>6</v>
      </c>
      <c r="D113" s="44" t="s">
        <v>139</v>
      </c>
      <c r="E113" s="44" t="s">
        <v>51</v>
      </c>
      <c r="F113" s="66">
        <v>270</v>
      </c>
      <c r="G113" s="66">
        <v>270</v>
      </c>
      <c r="H113" s="66">
        <v>270</v>
      </c>
    </row>
    <row r="114" spans="1:8" ht="31.5">
      <c r="A114" s="41" t="s">
        <v>90</v>
      </c>
      <c r="B114" s="45" t="s">
        <v>12</v>
      </c>
      <c r="C114" s="45" t="s">
        <v>6</v>
      </c>
      <c r="D114" s="44" t="s">
        <v>139</v>
      </c>
      <c r="E114" s="44">
        <v>500</v>
      </c>
      <c r="F114" s="68">
        <v>2700</v>
      </c>
      <c r="G114" s="68">
        <v>3500</v>
      </c>
      <c r="H114" s="68">
        <v>4070</v>
      </c>
    </row>
    <row r="115" spans="1:8" ht="18.75" customHeight="1">
      <c r="A115" s="46" t="s">
        <v>68</v>
      </c>
      <c r="B115" s="45" t="s">
        <v>12</v>
      </c>
      <c r="C115" s="45" t="s">
        <v>8</v>
      </c>
      <c r="D115" s="45"/>
      <c r="E115" s="45"/>
      <c r="F115" s="66">
        <f>F116</f>
        <v>1024259</v>
      </c>
      <c r="G115" s="66">
        <f>G116</f>
        <v>906834</v>
      </c>
      <c r="H115" s="66">
        <f>H116</f>
        <v>997571</v>
      </c>
    </row>
    <row r="116" spans="1:8" ht="18.75" customHeight="1">
      <c r="A116" s="47" t="s">
        <v>68</v>
      </c>
      <c r="B116" s="45" t="s">
        <v>12</v>
      </c>
      <c r="C116" s="45" t="s">
        <v>8</v>
      </c>
      <c r="D116" s="44" t="s">
        <v>124</v>
      </c>
      <c r="E116" s="45"/>
      <c r="F116" s="66">
        <f>F118+F120+F122+F124+F126</f>
        <v>1024259</v>
      </c>
      <c r="G116" s="66">
        <f>G118+G120+G122+G124+G126</f>
        <v>906834</v>
      </c>
      <c r="H116" s="66">
        <f>H118+H120+H122+H124+H126</f>
        <v>997571</v>
      </c>
    </row>
    <row r="117" spans="1:8" ht="18.75" customHeight="1">
      <c r="A117" s="47" t="s">
        <v>130</v>
      </c>
      <c r="B117" s="45" t="s">
        <v>12</v>
      </c>
      <c r="C117" s="45" t="s">
        <v>8</v>
      </c>
      <c r="D117" s="44" t="s">
        <v>131</v>
      </c>
      <c r="E117" s="45"/>
      <c r="F117" s="66">
        <f>F118</f>
        <v>106700</v>
      </c>
      <c r="G117" s="66">
        <f>G118</f>
        <v>117590</v>
      </c>
      <c r="H117" s="66">
        <f>H118</f>
        <v>129355</v>
      </c>
    </row>
    <row r="118" spans="1:8" ht="30" customHeight="1">
      <c r="A118" s="41" t="s">
        <v>90</v>
      </c>
      <c r="B118" s="45" t="s">
        <v>12</v>
      </c>
      <c r="C118" s="45" t="s">
        <v>8</v>
      </c>
      <c r="D118" s="44" t="s">
        <v>131</v>
      </c>
      <c r="E118" s="44">
        <v>500</v>
      </c>
      <c r="F118" s="66">
        <f>24450+36930+19110+26210</f>
        <v>106700</v>
      </c>
      <c r="G118" s="66">
        <v>117590</v>
      </c>
      <c r="H118" s="66">
        <v>129355</v>
      </c>
    </row>
    <row r="119" spans="1:8" ht="65.25" customHeight="1">
      <c r="A119" s="47" t="s">
        <v>132</v>
      </c>
      <c r="B119" s="45" t="s">
        <v>12</v>
      </c>
      <c r="C119" s="45" t="s">
        <v>8</v>
      </c>
      <c r="D119" s="44" t="s">
        <v>133</v>
      </c>
      <c r="E119" s="45"/>
      <c r="F119" s="66">
        <f>F120</f>
        <v>726655</v>
      </c>
      <c r="G119" s="66">
        <f>G120</f>
        <v>578856</v>
      </c>
      <c r="H119" s="66">
        <f>H120</f>
        <v>636772</v>
      </c>
    </row>
    <row r="120" spans="1:8" ht="32.25" customHeight="1">
      <c r="A120" s="41" t="s">
        <v>90</v>
      </c>
      <c r="B120" s="45" t="s">
        <v>12</v>
      </c>
      <c r="C120" s="45" t="s">
        <v>8</v>
      </c>
      <c r="D120" s="44" t="s">
        <v>133</v>
      </c>
      <c r="E120" s="44">
        <v>500</v>
      </c>
      <c r="F120" s="66">
        <f>87311+86411+39800+53843+459290</f>
        <v>726655</v>
      </c>
      <c r="G120" s="66">
        <v>578856</v>
      </c>
      <c r="H120" s="66">
        <v>636772</v>
      </c>
    </row>
    <row r="121" spans="1:8" ht="15" customHeight="1">
      <c r="A121" s="47" t="s">
        <v>134</v>
      </c>
      <c r="B121" s="45" t="s">
        <v>12</v>
      </c>
      <c r="C121" s="45" t="s">
        <v>8</v>
      </c>
      <c r="D121" s="44" t="s">
        <v>135</v>
      </c>
      <c r="E121" s="44"/>
      <c r="F121" s="66">
        <f>F122</f>
        <v>14275</v>
      </c>
      <c r="G121" s="66">
        <f>G122</f>
        <v>15735</v>
      </c>
      <c r="H121" s="66">
        <f>H122</f>
        <v>17312</v>
      </c>
    </row>
    <row r="122" spans="1:8" ht="30" customHeight="1">
      <c r="A122" s="41" t="s">
        <v>90</v>
      </c>
      <c r="B122" s="45" t="s">
        <v>12</v>
      </c>
      <c r="C122" s="45" t="s">
        <v>8</v>
      </c>
      <c r="D122" s="44" t="s">
        <v>135</v>
      </c>
      <c r="E122" s="44">
        <v>500</v>
      </c>
      <c r="F122" s="66">
        <f>6320+3345+2360+2250</f>
        <v>14275</v>
      </c>
      <c r="G122" s="66">
        <v>15735</v>
      </c>
      <c r="H122" s="66">
        <v>17312</v>
      </c>
    </row>
    <row r="123" spans="1:8" ht="31.5">
      <c r="A123" s="47" t="s">
        <v>125</v>
      </c>
      <c r="B123" s="45" t="s">
        <v>12</v>
      </c>
      <c r="C123" s="45" t="s">
        <v>8</v>
      </c>
      <c r="D123" s="44" t="s">
        <v>126</v>
      </c>
      <c r="E123" s="45"/>
      <c r="F123" s="66">
        <f>F124</f>
        <v>12860</v>
      </c>
      <c r="G123" s="66">
        <f>G124</f>
        <v>14172</v>
      </c>
      <c r="H123" s="66">
        <f>H124</f>
        <v>15589</v>
      </c>
    </row>
    <row r="124" spans="1:8" ht="31.5">
      <c r="A124" s="41" t="s">
        <v>90</v>
      </c>
      <c r="B124" s="45" t="s">
        <v>12</v>
      </c>
      <c r="C124" s="45" t="s">
        <v>8</v>
      </c>
      <c r="D124" s="44" t="s">
        <v>126</v>
      </c>
      <c r="E124" s="44">
        <v>500</v>
      </c>
      <c r="F124" s="66">
        <v>12860</v>
      </c>
      <c r="G124" s="66">
        <v>14172</v>
      </c>
      <c r="H124" s="66">
        <v>15589</v>
      </c>
    </row>
    <row r="125" spans="1:8" ht="42" customHeight="1">
      <c r="A125" s="47" t="s">
        <v>127</v>
      </c>
      <c r="B125" s="45" t="s">
        <v>12</v>
      </c>
      <c r="C125" s="45" t="s">
        <v>8</v>
      </c>
      <c r="D125" s="44" t="s">
        <v>128</v>
      </c>
      <c r="E125" s="45"/>
      <c r="F125" s="66">
        <f>F126</f>
        <v>163769</v>
      </c>
      <c r="G125" s="66">
        <f>G126</f>
        <v>180481</v>
      </c>
      <c r="H125" s="66">
        <f>H126</f>
        <v>198543</v>
      </c>
    </row>
    <row r="126" spans="1:8" ht="31.5">
      <c r="A126" s="41" t="s">
        <v>90</v>
      </c>
      <c r="B126" s="45" t="s">
        <v>12</v>
      </c>
      <c r="C126" s="45" t="s">
        <v>8</v>
      </c>
      <c r="D126" s="44" t="s">
        <v>128</v>
      </c>
      <c r="E126" s="44">
        <v>500</v>
      </c>
      <c r="F126" s="66">
        <f>33980+46660+31670+42910+8549</f>
        <v>163769</v>
      </c>
      <c r="G126" s="66">
        <v>180481</v>
      </c>
      <c r="H126" s="66">
        <v>198543</v>
      </c>
    </row>
    <row r="127" spans="1:8" ht="33" customHeight="1">
      <c r="A127" s="42" t="s">
        <v>69</v>
      </c>
      <c r="B127" s="44" t="s">
        <v>12</v>
      </c>
      <c r="C127" s="44" t="s">
        <v>12</v>
      </c>
      <c r="D127" s="44"/>
      <c r="E127" s="44"/>
      <c r="F127" s="66">
        <f>F128</f>
        <v>28630.7</v>
      </c>
      <c r="G127" s="66">
        <f aca="true" t="shared" si="15" ref="G127:H129">G128</f>
        <v>31521.5</v>
      </c>
      <c r="H127" s="66">
        <f t="shared" si="15"/>
        <v>34683.2</v>
      </c>
    </row>
    <row r="128" spans="1:8" ht="81.75" customHeight="1">
      <c r="A128" s="41" t="s">
        <v>100</v>
      </c>
      <c r="B128" s="44" t="s">
        <v>12</v>
      </c>
      <c r="C128" s="44" t="s">
        <v>12</v>
      </c>
      <c r="D128" s="44" t="s">
        <v>81</v>
      </c>
      <c r="E128" s="44"/>
      <c r="F128" s="66">
        <f>F129</f>
        <v>28630.7</v>
      </c>
      <c r="G128" s="66">
        <f t="shared" si="15"/>
        <v>31521.5</v>
      </c>
      <c r="H128" s="66">
        <f t="shared" si="15"/>
        <v>34683.2</v>
      </c>
    </row>
    <row r="129" spans="1:8" ht="31.5">
      <c r="A129" s="41" t="s">
        <v>19</v>
      </c>
      <c r="B129" s="44" t="s">
        <v>12</v>
      </c>
      <c r="C129" s="44" t="s">
        <v>12</v>
      </c>
      <c r="D129" s="44" t="s">
        <v>129</v>
      </c>
      <c r="E129" s="44"/>
      <c r="F129" s="66">
        <f>F130</f>
        <v>28630.7</v>
      </c>
      <c r="G129" s="66">
        <f t="shared" si="15"/>
        <v>31521.5</v>
      </c>
      <c r="H129" s="66">
        <f t="shared" si="15"/>
        <v>34683.2</v>
      </c>
    </row>
    <row r="130" spans="1:8" ht="31.5">
      <c r="A130" s="41" t="s">
        <v>104</v>
      </c>
      <c r="B130" s="44" t="s">
        <v>12</v>
      </c>
      <c r="C130" s="44" t="s">
        <v>12</v>
      </c>
      <c r="D130" s="44" t="s">
        <v>129</v>
      </c>
      <c r="E130" s="44" t="s">
        <v>105</v>
      </c>
      <c r="F130" s="66">
        <v>28630.7</v>
      </c>
      <c r="G130" s="66">
        <v>31521.5</v>
      </c>
      <c r="H130" s="66">
        <v>34683.2</v>
      </c>
    </row>
    <row r="131" spans="1:8" ht="15" customHeight="1">
      <c r="A131" s="48" t="s">
        <v>26</v>
      </c>
      <c r="B131" s="49" t="s">
        <v>14</v>
      </c>
      <c r="C131" s="49" t="s">
        <v>67</v>
      </c>
      <c r="D131" s="50"/>
      <c r="E131" s="50"/>
      <c r="F131" s="69">
        <f>F132+F137+F152+F156+F165</f>
        <v>2502736.2</v>
      </c>
      <c r="G131" s="69">
        <f>G132+G137+G152+G156+G165</f>
        <v>2704331.9</v>
      </c>
      <c r="H131" s="69">
        <f>H132+H137+H152+H156+H165</f>
        <v>2924363.5999999996</v>
      </c>
    </row>
    <row r="132" spans="1:8" ht="16.5" customHeight="1">
      <c r="A132" s="42" t="s">
        <v>27</v>
      </c>
      <c r="B132" s="44" t="s">
        <v>14</v>
      </c>
      <c r="C132" s="44" t="s">
        <v>5</v>
      </c>
      <c r="D132" s="44"/>
      <c r="E132" s="44"/>
      <c r="F132" s="66">
        <f>F133</f>
        <v>638583.8999999999</v>
      </c>
      <c r="G132" s="66">
        <f>G133</f>
        <v>703422.2</v>
      </c>
      <c r="H132" s="66">
        <f>H133</f>
        <v>769878.9</v>
      </c>
    </row>
    <row r="133" spans="1:8" ht="17.25" customHeight="1">
      <c r="A133" s="41" t="s">
        <v>28</v>
      </c>
      <c r="B133" s="44" t="s">
        <v>14</v>
      </c>
      <c r="C133" s="44" t="s">
        <v>5</v>
      </c>
      <c r="D133" s="44" t="s">
        <v>144</v>
      </c>
      <c r="E133" s="44"/>
      <c r="F133" s="66">
        <f>F134+F136</f>
        <v>638583.8999999999</v>
      </c>
      <c r="G133" s="66">
        <f>G134+G136</f>
        <v>703422.2</v>
      </c>
      <c r="H133" s="66">
        <f>H134+H136</f>
        <v>769878.9</v>
      </c>
    </row>
    <row r="134" spans="1:8" ht="30.75" customHeight="1">
      <c r="A134" s="41" t="s">
        <v>19</v>
      </c>
      <c r="B134" s="44" t="s">
        <v>14</v>
      </c>
      <c r="C134" s="44" t="s">
        <v>5</v>
      </c>
      <c r="D134" s="44" t="s">
        <v>145</v>
      </c>
      <c r="E134" s="44"/>
      <c r="F134" s="66">
        <f>F135</f>
        <v>638201.2999999999</v>
      </c>
      <c r="G134" s="66">
        <f>G135</f>
        <v>703039.6</v>
      </c>
      <c r="H134" s="66">
        <f>H135</f>
        <v>769496.3</v>
      </c>
    </row>
    <row r="135" spans="1:8" ht="32.25" customHeight="1">
      <c r="A135" s="41" t="s">
        <v>104</v>
      </c>
      <c r="B135" s="44" t="s">
        <v>14</v>
      </c>
      <c r="C135" s="44" t="s">
        <v>5</v>
      </c>
      <c r="D135" s="44" t="s">
        <v>145</v>
      </c>
      <c r="E135" s="44" t="s">
        <v>105</v>
      </c>
      <c r="F135" s="66">
        <f>607847.9+24522.7+5830.7</f>
        <v>638201.2999999999</v>
      </c>
      <c r="G135" s="66">
        <v>703039.6</v>
      </c>
      <c r="H135" s="66">
        <v>769496.3</v>
      </c>
    </row>
    <row r="136" spans="1:8" ht="78" customHeight="1">
      <c r="A136" s="41" t="s">
        <v>270</v>
      </c>
      <c r="B136" s="44" t="s">
        <v>14</v>
      </c>
      <c r="C136" s="44" t="s">
        <v>5</v>
      </c>
      <c r="D136" s="44" t="s">
        <v>145</v>
      </c>
      <c r="E136" s="44" t="s">
        <v>271</v>
      </c>
      <c r="F136" s="66">
        <v>382.6</v>
      </c>
      <c r="G136" s="66">
        <v>382.6</v>
      </c>
      <c r="H136" s="66">
        <v>382.6</v>
      </c>
    </row>
    <row r="137" spans="1:8" ht="18" customHeight="1">
      <c r="A137" s="48" t="s">
        <v>29</v>
      </c>
      <c r="B137" s="50" t="s">
        <v>14</v>
      </c>
      <c r="C137" s="50" t="s">
        <v>6</v>
      </c>
      <c r="D137" s="50"/>
      <c r="E137" s="50"/>
      <c r="F137" s="69">
        <f>F138+F142+F145+F149</f>
        <v>1547082.5000000002</v>
      </c>
      <c r="G137" s="69">
        <f>G138+G142+G145+G149</f>
        <v>1699103.8000000003</v>
      </c>
      <c r="H137" s="69">
        <f>H138+H142+H145+H149</f>
        <v>1862626.4</v>
      </c>
    </row>
    <row r="138" spans="1:8" ht="30" customHeight="1">
      <c r="A138" s="41" t="s">
        <v>30</v>
      </c>
      <c r="B138" s="44" t="s">
        <v>14</v>
      </c>
      <c r="C138" s="44" t="s">
        <v>6</v>
      </c>
      <c r="D138" s="44" t="s">
        <v>146</v>
      </c>
      <c r="E138" s="44"/>
      <c r="F138" s="66">
        <f>F139</f>
        <v>1237220.4000000001</v>
      </c>
      <c r="G138" s="66">
        <f>G139</f>
        <v>1360353.7000000002</v>
      </c>
      <c r="H138" s="66">
        <f>H139</f>
        <v>1493236</v>
      </c>
    </row>
    <row r="139" spans="1:8" ht="30" customHeight="1">
      <c r="A139" s="41" t="s">
        <v>19</v>
      </c>
      <c r="B139" s="44" t="s">
        <v>14</v>
      </c>
      <c r="C139" s="44" t="s">
        <v>6</v>
      </c>
      <c r="D139" s="44" t="s">
        <v>147</v>
      </c>
      <c r="E139" s="44"/>
      <c r="F139" s="66">
        <f>F140+F141</f>
        <v>1237220.4000000001</v>
      </c>
      <c r="G139" s="66">
        <f>G140+G141</f>
        <v>1360353.7000000002</v>
      </c>
      <c r="H139" s="66">
        <f>H140+H141</f>
        <v>1493236</v>
      </c>
    </row>
    <row r="140" spans="1:8" ht="29.25" customHeight="1">
      <c r="A140" s="41" t="s">
        <v>104</v>
      </c>
      <c r="B140" s="44" t="s">
        <v>14</v>
      </c>
      <c r="C140" s="44" t="s">
        <v>6</v>
      </c>
      <c r="D140" s="44" t="s">
        <v>147</v>
      </c>
      <c r="E140" s="44" t="s">
        <v>105</v>
      </c>
      <c r="F140" s="66">
        <f>306106.5+93768.3+7300.7+823137.7+111.1</f>
        <v>1230424.3</v>
      </c>
      <c r="G140" s="66">
        <v>1353557.6</v>
      </c>
      <c r="H140" s="66">
        <v>1486439.9</v>
      </c>
    </row>
    <row r="141" spans="1:8" ht="78" customHeight="1">
      <c r="A141" s="41" t="s">
        <v>270</v>
      </c>
      <c r="B141" s="44" t="s">
        <v>14</v>
      </c>
      <c r="C141" s="44" t="s">
        <v>6</v>
      </c>
      <c r="D141" s="44" t="s">
        <v>147</v>
      </c>
      <c r="E141" s="44" t="s">
        <v>271</v>
      </c>
      <c r="F141" s="66">
        <v>6796.1</v>
      </c>
      <c r="G141" s="66">
        <v>6796.1</v>
      </c>
      <c r="H141" s="66">
        <v>6796.1</v>
      </c>
    </row>
    <row r="142" spans="1:8" ht="16.5" customHeight="1">
      <c r="A142" s="41" t="s">
        <v>31</v>
      </c>
      <c r="B142" s="44" t="s">
        <v>14</v>
      </c>
      <c r="C142" s="44" t="s">
        <v>6</v>
      </c>
      <c r="D142" s="44" t="s">
        <v>148</v>
      </c>
      <c r="E142" s="44"/>
      <c r="F142" s="66">
        <f aca="true" t="shared" si="16" ref="F142:H143">F143</f>
        <v>9721.1</v>
      </c>
      <c r="G142" s="66">
        <f t="shared" si="16"/>
        <v>10693.6</v>
      </c>
      <c r="H142" s="66">
        <f t="shared" si="16"/>
        <v>11744.3</v>
      </c>
    </row>
    <row r="143" spans="1:8" ht="30" customHeight="1">
      <c r="A143" s="41" t="s">
        <v>19</v>
      </c>
      <c r="B143" s="44" t="s">
        <v>14</v>
      </c>
      <c r="C143" s="44" t="s">
        <v>6</v>
      </c>
      <c r="D143" s="44" t="s">
        <v>149</v>
      </c>
      <c r="E143" s="44"/>
      <c r="F143" s="66">
        <f t="shared" si="16"/>
        <v>9721.1</v>
      </c>
      <c r="G143" s="66">
        <f t="shared" si="16"/>
        <v>10693.6</v>
      </c>
      <c r="H143" s="66">
        <f t="shared" si="16"/>
        <v>11744.3</v>
      </c>
    </row>
    <row r="144" spans="1:8" ht="30" customHeight="1">
      <c r="A144" s="41" t="s">
        <v>104</v>
      </c>
      <c r="B144" s="44" t="s">
        <v>14</v>
      </c>
      <c r="C144" s="44" t="s">
        <v>6</v>
      </c>
      <c r="D144" s="44" t="s">
        <v>149</v>
      </c>
      <c r="E144" s="44" t="s">
        <v>105</v>
      </c>
      <c r="F144" s="66">
        <f>2326.1+661.9+60.8+6671.8+0.5</f>
        <v>9721.1</v>
      </c>
      <c r="G144" s="66">
        <v>10693.6</v>
      </c>
      <c r="H144" s="66">
        <v>11744.3</v>
      </c>
    </row>
    <row r="145" spans="1:8" ht="31.5">
      <c r="A145" s="51" t="s">
        <v>32</v>
      </c>
      <c r="B145" s="50" t="s">
        <v>14</v>
      </c>
      <c r="C145" s="50" t="s">
        <v>6</v>
      </c>
      <c r="D145" s="50" t="s">
        <v>142</v>
      </c>
      <c r="E145" s="50"/>
      <c r="F145" s="69">
        <f>F146</f>
        <v>277193</v>
      </c>
      <c r="G145" s="69">
        <f>G146</f>
        <v>305108.5</v>
      </c>
      <c r="H145" s="69">
        <f>H146</f>
        <v>334698.1</v>
      </c>
    </row>
    <row r="146" spans="1:8" ht="31.5">
      <c r="A146" s="51" t="s">
        <v>19</v>
      </c>
      <c r="B146" s="50" t="s">
        <v>14</v>
      </c>
      <c r="C146" s="50" t="s">
        <v>6</v>
      </c>
      <c r="D146" s="50" t="s">
        <v>143</v>
      </c>
      <c r="E146" s="50"/>
      <c r="F146" s="69">
        <f>F147+F148</f>
        <v>277193</v>
      </c>
      <c r="G146" s="69">
        <f>G147+G148</f>
        <v>305108.5</v>
      </c>
      <c r="H146" s="69">
        <f>H147+H148</f>
        <v>334698.1</v>
      </c>
    </row>
    <row r="147" spans="1:8" ht="31.5">
      <c r="A147" s="51" t="s">
        <v>104</v>
      </c>
      <c r="B147" s="50" t="s">
        <v>14</v>
      </c>
      <c r="C147" s="50" t="s">
        <v>6</v>
      </c>
      <c r="D147" s="50" t="s">
        <v>143</v>
      </c>
      <c r="E147" s="50" t="s">
        <v>105</v>
      </c>
      <c r="F147" s="69">
        <f>81562.1+0.5+3509.7+813.2+84773.4+3047.8+696.4+3.4+97497.8+3212.5+678</f>
        <v>275794.8</v>
      </c>
      <c r="G147" s="69">
        <v>303698.1</v>
      </c>
      <c r="H147" s="69">
        <v>333272.8</v>
      </c>
    </row>
    <row r="148" spans="1:8" ht="80.25" customHeight="1">
      <c r="A148" s="41" t="s">
        <v>270</v>
      </c>
      <c r="B148" s="50" t="s">
        <v>14</v>
      </c>
      <c r="C148" s="50" t="s">
        <v>6</v>
      </c>
      <c r="D148" s="50" t="s">
        <v>143</v>
      </c>
      <c r="E148" s="50" t="s">
        <v>271</v>
      </c>
      <c r="F148" s="69">
        <f>213.7+964+220.5</f>
        <v>1398.2</v>
      </c>
      <c r="G148" s="69">
        <v>1410.4</v>
      </c>
      <c r="H148" s="69">
        <v>1425.3</v>
      </c>
    </row>
    <row r="149" spans="1:8" ht="31.5">
      <c r="A149" s="41" t="s">
        <v>60</v>
      </c>
      <c r="B149" s="44" t="s">
        <v>14</v>
      </c>
      <c r="C149" s="44" t="s">
        <v>6</v>
      </c>
      <c r="D149" s="44" t="s">
        <v>150</v>
      </c>
      <c r="E149" s="44"/>
      <c r="F149" s="66">
        <f aca="true" t="shared" si="17" ref="F149:H150">F150</f>
        <v>22948</v>
      </c>
      <c r="G149" s="66">
        <f t="shared" si="17"/>
        <v>22948</v>
      </c>
      <c r="H149" s="66">
        <f t="shared" si="17"/>
        <v>22948</v>
      </c>
    </row>
    <row r="150" spans="1:8" ht="30.75" customHeight="1">
      <c r="A150" s="41" t="s">
        <v>151</v>
      </c>
      <c r="B150" s="44" t="s">
        <v>14</v>
      </c>
      <c r="C150" s="44" t="s">
        <v>6</v>
      </c>
      <c r="D150" s="44" t="s">
        <v>152</v>
      </c>
      <c r="E150" s="44"/>
      <c r="F150" s="66">
        <f t="shared" si="17"/>
        <v>22948</v>
      </c>
      <c r="G150" s="66">
        <f t="shared" si="17"/>
        <v>22948</v>
      </c>
      <c r="H150" s="66">
        <f t="shared" si="17"/>
        <v>22948</v>
      </c>
    </row>
    <row r="151" spans="1:8" ht="31.5">
      <c r="A151" s="41" t="s">
        <v>104</v>
      </c>
      <c r="B151" s="44" t="s">
        <v>14</v>
      </c>
      <c r="C151" s="44" t="s">
        <v>6</v>
      </c>
      <c r="D151" s="44" t="s">
        <v>152</v>
      </c>
      <c r="E151" s="44" t="s">
        <v>105</v>
      </c>
      <c r="F151" s="66">
        <v>22948</v>
      </c>
      <c r="G151" s="66">
        <v>22948</v>
      </c>
      <c r="H151" s="66">
        <v>22948</v>
      </c>
    </row>
    <row r="152" spans="1:8" ht="30.75" customHeight="1">
      <c r="A152" s="42" t="s">
        <v>216</v>
      </c>
      <c r="B152" s="43" t="s">
        <v>14</v>
      </c>
      <c r="C152" s="43" t="s">
        <v>13</v>
      </c>
      <c r="D152" s="44"/>
      <c r="E152" s="44"/>
      <c r="F152" s="66">
        <f>F153</f>
        <v>1900</v>
      </c>
      <c r="G152" s="66">
        <f aca="true" t="shared" si="18" ref="G152:H154">G153</f>
        <v>1900</v>
      </c>
      <c r="H152" s="66">
        <f t="shared" si="18"/>
        <v>1900</v>
      </c>
    </row>
    <row r="153" spans="1:8" ht="29.25" customHeight="1">
      <c r="A153" s="41" t="s">
        <v>58</v>
      </c>
      <c r="B153" s="44" t="s">
        <v>14</v>
      </c>
      <c r="C153" s="44" t="s">
        <v>13</v>
      </c>
      <c r="D153" s="44" t="s">
        <v>119</v>
      </c>
      <c r="E153" s="44"/>
      <c r="F153" s="66">
        <f>F154</f>
        <v>1900</v>
      </c>
      <c r="G153" s="66">
        <f t="shared" si="18"/>
        <v>1900</v>
      </c>
      <c r="H153" s="66">
        <f t="shared" si="18"/>
        <v>1900</v>
      </c>
    </row>
    <row r="154" spans="1:8" ht="132" customHeight="1">
      <c r="A154" s="41" t="s">
        <v>273</v>
      </c>
      <c r="B154" s="44" t="s">
        <v>14</v>
      </c>
      <c r="C154" s="44" t="s">
        <v>13</v>
      </c>
      <c r="D154" s="44" t="s">
        <v>272</v>
      </c>
      <c r="E154" s="44"/>
      <c r="F154" s="66">
        <f>F155</f>
        <v>1900</v>
      </c>
      <c r="G154" s="66">
        <f t="shared" si="18"/>
        <v>1900</v>
      </c>
      <c r="H154" s="66">
        <f t="shared" si="18"/>
        <v>1900</v>
      </c>
    </row>
    <row r="155" spans="1:8" ht="35.25" customHeight="1">
      <c r="A155" s="41" t="s">
        <v>90</v>
      </c>
      <c r="B155" s="44" t="s">
        <v>14</v>
      </c>
      <c r="C155" s="44" t="s">
        <v>13</v>
      </c>
      <c r="D155" s="44" t="s">
        <v>272</v>
      </c>
      <c r="E155" s="44" t="s">
        <v>80</v>
      </c>
      <c r="F155" s="66">
        <v>1900</v>
      </c>
      <c r="G155" s="66">
        <v>1900</v>
      </c>
      <c r="H155" s="66">
        <v>1900</v>
      </c>
    </row>
    <row r="156" spans="1:8" ht="31.5">
      <c r="A156" s="42" t="s">
        <v>33</v>
      </c>
      <c r="B156" s="44" t="s">
        <v>14</v>
      </c>
      <c r="C156" s="44" t="s">
        <v>14</v>
      </c>
      <c r="D156" s="44"/>
      <c r="E156" s="44"/>
      <c r="F156" s="66">
        <f>F157+F162</f>
        <v>69783.4</v>
      </c>
      <c r="G156" s="66">
        <f>G157+G162</f>
        <v>77233.90000000001</v>
      </c>
      <c r="H156" s="66">
        <f>H157+H162</f>
        <v>84951</v>
      </c>
    </row>
    <row r="157" spans="1:8" ht="31.5">
      <c r="A157" s="41" t="s">
        <v>34</v>
      </c>
      <c r="B157" s="44" t="s">
        <v>14</v>
      </c>
      <c r="C157" s="44" t="s">
        <v>14</v>
      </c>
      <c r="D157" s="44" t="s">
        <v>155</v>
      </c>
      <c r="E157" s="44"/>
      <c r="F157" s="66">
        <f>F158</f>
        <v>60650.4</v>
      </c>
      <c r="G157" s="66">
        <f>G158</f>
        <v>66764.90000000001</v>
      </c>
      <c r="H157" s="66">
        <f>H158</f>
        <v>73435</v>
      </c>
    </row>
    <row r="158" spans="1:8" ht="31.5">
      <c r="A158" s="41" t="s">
        <v>35</v>
      </c>
      <c r="B158" s="44" t="s">
        <v>14</v>
      </c>
      <c r="C158" s="44" t="s">
        <v>14</v>
      </c>
      <c r="D158" s="44" t="s">
        <v>156</v>
      </c>
      <c r="E158" s="44"/>
      <c r="F158" s="66">
        <f>F159+F160+F161</f>
        <v>60650.4</v>
      </c>
      <c r="G158" s="66">
        <f>G159+G160+G161</f>
        <v>66764.90000000001</v>
      </c>
      <c r="H158" s="66">
        <f>H159+H160+H161</f>
        <v>73435</v>
      </c>
    </row>
    <row r="159" spans="1:8" ht="31.5">
      <c r="A159" s="41" t="s">
        <v>104</v>
      </c>
      <c r="B159" s="44" t="s">
        <v>14</v>
      </c>
      <c r="C159" s="44" t="s">
        <v>14</v>
      </c>
      <c r="D159" s="44" t="s">
        <v>156</v>
      </c>
      <c r="E159" s="44" t="s">
        <v>105</v>
      </c>
      <c r="F159" s="66">
        <f>57076.8+553.5+374</f>
        <v>58004.3</v>
      </c>
      <c r="G159" s="66">
        <v>63919.8</v>
      </c>
      <c r="H159" s="66">
        <v>70375</v>
      </c>
    </row>
    <row r="160" spans="1:8" ht="82.5" customHeight="1">
      <c r="A160" s="41" t="s">
        <v>270</v>
      </c>
      <c r="B160" s="44" t="s">
        <v>14</v>
      </c>
      <c r="C160" s="44" t="s">
        <v>14</v>
      </c>
      <c r="D160" s="44" t="s">
        <v>156</v>
      </c>
      <c r="E160" s="44" t="s">
        <v>271</v>
      </c>
      <c r="F160" s="66">
        <v>695.4</v>
      </c>
      <c r="G160" s="66">
        <v>695.4</v>
      </c>
      <c r="H160" s="66">
        <v>695.4</v>
      </c>
    </row>
    <row r="161" spans="1:8" ht="31.5">
      <c r="A161" s="41" t="s">
        <v>90</v>
      </c>
      <c r="B161" s="44" t="s">
        <v>14</v>
      </c>
      <c r="C161" s="44" t="s">
        <v>14</v>
      </c>
      <c r="D161" s="44" t="s">
        <v>156</v>
      </c>
      <c r="E161" s="44">
        <v>500</v>
      </c>
      <c r="F161" s="66">
        <v>1950.7</v>
      </c>
      <c r="G161" s="66">
        <v>2149.7</v>
      </c>
      <c r="H161" s="66">
        <v>2364.6</v>
      </c>
    </row>
    <row r="162" spans="1:8" ht="30.75" customHeight="1">
      <c r="A162" s="41" t="s">
        <v>281</v>
      </c>
      <c r="B162" s="44" t="s">
        <v>14</v>
      </c>
      <c r="C162" s="44" t="s">
        <v>14</v>
      </c>
      <c r="D162" s="44" t="s">
        <v>157</v>
      </c>
      <c r="E162" s="44"/>
      <c r="F162" s="66">
        <f aca="true" t="shared" si="19" ref="F162:H163">F163</f>
        <v>9133</v>
      </c>
      <c r="G162" s="66">
        <f t="shared" si="19"/>
        <v>10469</v>
      </c>
      <c r="H162" s="66">
        <f t="shared" si="19"/>
        <v>11516</v>
      </c>
    </row>
    <row r="163" spans="1:8" ht="19.5" customHeight="1">
      <c r="A163" s="41" t="s">
        <v>158</v>
      </c>
      <c r="B163" s="44" t="s">
        <v>14</v>
      </c>
      <c r="C163" s="44" t="s">
        <v>14</v>
      </c>
      <c r="D163" s="44" t="s">
        <v>159</v>
      </c>
      <c r="E163" s="44"/>
      <c r="F163" s="66">
        <f t="shared" si="19"/>
        <v>9133</v>
      </c>
      <c r="G163" s="66">
        <f t="shared" si="19"/>
        <v>10469</v>
      </c>
      <c r="H163" s="66">
        <f t="shared" si="19"/>
        <v>11516</v>
      </c>
    </row>
    <row r="164" spans="1:8" ht="30" customHeight="1">
      <c r="A164" s="41" t="s">
        <v>90</v>
      </c>
      <c r="B164" s="44" t="s">
        <v>14</v>
      </c>
      <c r="C164" s="44" t="s">
        <v>14</v>
      </c>
      <c r="D164" s="44" t="s">
        <v>159</v>
      </c>
      <c r="E164" s="44" t="s">
        <v>80</v>
      </c>
      <c r="F164" s="66">
        <v>9133</v>
      </c>
      <c r="G164" s="66">
        <v>10469</v>
      </c>
      <c r="H164" s="66">
        <v>11516</v>
      </c>
    </row>
    <row r="165" spans="1:8" ht="27" customHeight="1">
      <c r="A165" s="42" t="s">
        <v>36</v>
      </c>
      <c r="B165" s="44" t="s">
        <v>14</v>
      </c>
      <c r="C165" s="44" t="s">
        <v>22</v>
      </c>
      <c r="D165" s="44"/>
      <c r="E165" s="44"/>
      <c r="F165" s="66">
        <f>F166+F169+F173+F177</f>
        <v>245386.4</v>
      </c>
      <c r="G165" s="66">
        <f>G166+G169+G173+G177</f>
        <v>222672</v>
      </c>
      <c r="H165" s="66">
        <f>H166+H169+H173+H177</f>
        <v>205007.3</v>
      </c>
    </row>
    <row r="166" spans="1:8" ht="82.5" customHeight="1">
      <c r="A166" s="41" t="s">
        <v>100</v>
      </c>
      <c r="B166" s="44" t="s">
        <v>14</v>
      </c>
      <c r="C166" s="44" t="s">
        <v>22</v>
      </c>
      <c r="D166" s="44" t="s">
        <v>81</v>
      </c>
      <c r="E166" s="44"/>
      <c r="F166" s="66">
        <f aca="true" t="shared" si="20" ref="F166:H167">F167</f>
        <v>38311.2</v>
      </c>
      <c r="G166" s="66">
        <f t="shared" si="20"/>
        <v>42177.1</v>
      </c>
      <c r="H166" s="66">
        <f t="shared" si="20"/>
        <v>46404.1</v>
      </c>
    </row>
    <row r="167" spans="1:8" ht="15.75">
      <c r="A167" s="41" t="s">
        <v>9</v>
      </c>
      <c r="B167" s="44" t="s">
        <v>14</v>
      </c>
      <c r="C167" s="44" t="s">
        <v>22</v>
      </c>
      <c r="D167" s="44" t="s">
        <v>83</v>
      </c>
      <c r="E167" s="44"/>
      <c r="F167" s="66">
        <f t="shared" si="20"/>
        <v>38311.2</v>
      </c>
      <c r="G167" s="66">
        <f t="shared" si="20"/>
        <v>42177.1</v>
      </c>
      <c r="H167" s="66">
        <f t="shared" si="20"/>
        <v>46404.1</v>
      </c>
    </row>
    <row r="168" spans="1:8" ht="31.5">
      <c r="A168" s="41" t="s">
        <v>90</v>
      </c>
      <c r="B168" s="44" t="s">
        <v>14</v>
      </c>
      <c r="C168" s="44" t="s">
        <v>22</v>
      </c>
      <c r="D168" s="44" t="s">
        <v>83</v>
      </c>
      <c r="E168" s="44">
        <v>500</v>
      </c>
      <c r="F168" s="66">
        <v>38311.2</v>
      </c>
      <c r="G168" s="66">
        <v>42177.1</v>
      </c>
      <c r="H168" s="66">
        <v>46404.1</v>
      </c>
    </row>
    <row r="169" spans="1:8" ht="47.25" customHeight="1">
      <c r="A169" s="41" t="s">
        <v>160</v>
      </c>
      <c r="B169" s="44" t="s">
        <v>14</v>
      </c>
      <c r="C169" s="44" t="s">
        <v>22</v>
      </c>
      <c r="D169" s="44" t="s">
        <v>161</v>
      </c>
      <c r="E169" s="44"/>
      <c r="F169" s="66">
        <f>F170</f>
        <v>30537.399999999998</v>
      </c>
      <c r="G169" s="66">
        <f>G170</f>
        <v>33611.3</v>
      </c>
      <c r="H169" s="66">
        <f>H170</f>
        <v>36763.8</v>
      </c>
    </row>
    <row r="170" spans="1:8" ht="31.5">
      <c r="A170" s="41" t="s">
        <v>19</v>
      </c>
      <c r="B170" s="44" t="s">
        <v>14</v>
      </c>
      <c r="C170" s="44" t="s">
        <v>22</v>
      </c>
      <c r="D170" s="44" t="s">
        <v>162</v>
      </c>
      <c r="E170" s="44"/>
      <c r="F170" s="66">
        <f>F171+F172</f>
        <v>30537.399999999998</v>
      </c>
      <c r="G170" s="66">
        <f>G171+G172</f>
        <v>33611.3</v>
      </c>
      <c r="H170" s="66">
        <f>H171+H172</f>
        <v>36763.8</v>
      </c>
    </row>
    <row r="171" spans="1:8" ht="31.5">
      <c r="A171" s="41" t="s">
        <v>104</v>
      </c>
      <c r="B171" s="44" t="s">
        <v>14</v>
      </c>
      <c r="C171" s="44" t="s">
        <v>22</v>
      </c>
      <c r="D171" s="44" t="s">
        <v>162</v>
      </c>
      <c r="E171" s="44" t="s">
        <v>105</v>
      </c>
      <c r="F171" s="66">
        <f>28641.6+1341.6+235.7+3.2</f>
        <v>30222.1</v>
      </c>
      <c r="G171" s="66">
        <v>33296</v>
      </c>
      <c r="H171" s="66">
        <v>36448.5</v>
      </c>
    </row>
    <row r="172" spans="1:8" ht="80.25" customHeight="1">
      <c r="A172" s="41" t="s">
        <v>270</v>
      </c>
      <c r="B172" s="44" t="s">
        <v>14</v>
      </c>
      <c r="C172" s="44" t="s">
        <v>22</v>
      </c>
      <c r="D172" s="44" t="s">
        <v>162</v>
      </c>
      <c r="E172" s="44" t="s">
        <v>271</v>
      </c>
      <c r="F172" s="66">
        <v>315.3</v>
      </c>
      <c r="G172" s="66">
        <v>315.3</v>
      </c>
      <c r="H172" s="66">
        <v>315.3</v>
      </c>
    </row>
    <row r="173" spans="1:8" ht="95.25" customHeight="1">
      <c r="A173" s="41" t="s">
        <v>163</v>
      </c>
      <c r="B173" s="44" t="s">
        <v>14</v>
      </c>
      <c r="C173" s="44" t="s">
        <v>22</v>
      </c>
      <c r="D173" s="44" t="s">
        <v>164</v>
      </c>
      <c r="E173" s="44"/>
      <c r="F173" s="66">
        <f>F174+F176</f>
        <v>100962.8</v>
      </c>
      <c r="G173" s="66">
        <f>G174+G176</f>
        <v>111269.5</v>
      </c>
      <c r="H173" s="66">
        <f>H174+H176</f>
        <v>121839.40000000001</v>
      </c>
    </row>
    <row r="174" spans="1:8" ht="31.5">
      <c r="A174" s="41" t="s">
        <v>19</v>
      </c>
      <c r="B174" s="44" t="s">
        <v>14</v>
      </c>
      <c r="C174" s="44" t="s">
        <v>22</v>
      </c>
      <c r="D174" s="44" t="s">
        <v>165</v>
      </c>
      <c r="E174" s="44"/>
      <c r="F174" s="66">
        <f>F175</f>
        <v>100920.2</v>
      </c>
      <c r="G174" s="66">
        <f>G175</f>
        <v>111226.9</v>
      </c>
      <c r="H174" s="66">
        <f>H175</f>
        <v>121796.8</v>
      </c>
    </row>
    <row r="175" spans="1:8" ht="31.5">
      <c r="A175" s="41" t="s">
        <v>222</v>
      </c>
      <c r="B175" s="44" t="s">
        <v>14</v>
      </c>
      <c r="C175" s="44" t="s">
        <v>22</v>
      </c>
      <c r="D175" s="44" t="s">
        <v>165</v>
      </c>
      <c r="E175" s="44" t="s">
        <v>105</v>
      </c>
      <c r="F175" s="66">
        <f>95186.6+1753.8+354.4+3622.2+3.2</f>
        <v>100920.2</v>
      </c>
      <c r="G175" s="66">
        <v>111226.9</v>
      </c>
      <c r="H175" s="66">
        <v>121796.8</v>
      </c>
    </row>
    <row r="176" spans="1:8" ht="81" customHeight="1">
      <c r="A176" s="41" t="s">
        <v>270</v>
      </c>
      <c r="B176" s="44" t="s">
        <v>14</v>
      </c>
      <c r="C176" s="44" t="s">
        <v>22</v>
      </c>
      <c r="D176" s="44" t="s">
        <v>165</v>
      </c>
      <c r="E176" s="44" t="s">
        <v>271</v>
      </c>
      <c r="F176" s="66">
        <v>42.6</v>
      </c>
      <c r="G176" s="66">
        <v>42.6</v>
      </c>
      <c r="H176" s="66">
        <v>42.6</v>
      </c>
    </row>
    <row r="177" spans="1:8" ht="15" customHeight="1">
      <c r="A177" s="41" t="s">
        <v>166</v>
      </c>
      <c r="B177" s="44" t="s">
        <v>14</v>
      </c>
      <c r="C177" s="44" t="s">
        <v>22</v>
      </c>
      <c r="D177" s="44" t="s">
        <v>167</v>
      </c>
      <c r="E177" s="44"/>
      <c r="F177" s="66">
        <f>F178+F179+F180</f>
        <v>75575</v>
      </c>
      <c r="G177" s="66">
        <f>G178+G179+G180</f>
        <v>35614.1</v>
      </c>
      <c r="H177" s="66">
        <f>H178+H179+H180</f>
        <v>0</v>
      </c>
    </row>
    <row r="178" spans="1:8" ht="50.25" customHeight="1">
      <c r="A178" s="25" t="s">
        <v>276</v>
      </c>
      <c r="B178" s="44" t="s">
        <v>14</v>
      </c>
      <c r="C178" s="44" t="s">
        <v>22</v>
      </c>
      <c r="D178" s="44" t="s">
        <v>274</v>
      </c>
      <c r="E178" s="44" t="s">
        <v>275</v>
      </c>
      <c r="F178" s="66">
        <v>1700.7</v>
      </c>
      <c r="G178" s="66">
        <v>1914.1</v>
      </c>
      <c r="H178" s="66"/>
    </row>
    <row r="179" spans="1:8" ht="48.75" customHeight="1">
      <c r="A179" s="25" t="s">
        <v>277</v>
      </c>
      <c r="B179" s="44" t="s">
        <v>14</v>
      </c>
      <c r="C179" s="44" t="s">
        <v>22</v>
      </c>
      <c r="D179" s="44" t="s">
        <v>278</v>
      </c>
      <c r="E179" s="44" t="s">
        <v>275</v>
      </c>
      <c r="F179" s="66">
        <v>29650</v>
      </c>
      <c r="G179" s="66">
        <v>33700</v>
      </c>
      <c r="H179" s="66"/>
    </row>
    <row r="180" spans="1:8" ht="50.25" customHeight="1">
      <c r="A180" s="25" t="s">
        <v>280</v>
      </c>
      <c r="B180" s="44" t="s">
        <v>14</v>
      </c>
      <c r="C180" s="44" t="s">
        <v>22</v>
      </c>
      <c r="D180" s="44" t="s">
        <v>279</v>
      </c>
      <c r="E180" s="44" t="s">
        <v>275</v>
      </c>
      <c r="F180" s="66">
        <v>44224.3</v>
      </c>
      <c r="G180" s="66"/>
      <c r="H180" s="66"/>
    </row>
    <row r="181" spans="1:8" ht="30.75" customHeight="1">
      <c r="A181" s="42" t="s">
        <v>282</v>
      </c>
      <c r="B181" s="43" t="s">
        <v>24</v>
      </c>
      <c r="C181" s="43" t="s">
        <v>67</v>
      </c>
      <c r="D181" s="44"/>
      <c r="E181" s="44"/>
      <c r="F181" s="66">
        <f>F182+F203</f>
        <v>133455.8</v>
      </c>
      <c r="G181" s="66">
        <f>G182+G203</f>
        <v>147020.89999999997</v>
      </c>
      <c r="H181" s="66">
        <f>H182+H203</f>
        <v>161046.69999999998</v>
      </c>
    </row>
    <row r="182" spans="1:8" ht="15.75" customHeight="1">
      <c r="A182" s="42" t="s">
        <v>168</v>
      </c>
      <c r="B182" s="44" t="s">
        <v>24</v>
      </c>
      <c r="C182" s="44" t="s">
        <v>5</v>
      </c>
      <c r="D182" s="44"/>
      <c r="E182" s="44"/>
      <c r="F182" s="66">
        <f>F183+F186+F190+F194+F197+F200</f>
        <v>121821.09999999999</v>
      </c>
      <c r="G182" s="66">
        <f>G183+G186+G190+G194+G197+G200</f>
        <v>134212.59999999998</v>
      </c>
      <c r="H182" s="66">
        <f>H183+H186+H190+H194+H197+H200</f>
        <v>146952.9</v>
      </c>
    </row>
    <row r="183" spans="1:8" ht="47.25">
      <c r="A183" s="41" t="s">
        <v>37</v>
      </c>
      <c r="B183" s="44" t="s">
        <v>24</v>
      </c>
      <c r="C183" s="44" t="s">
        <v>5</v>
      </c>
      <c r="D183" s="44" t="s">
        <v>169</v>
      </c>
      <c r="E183" s="44"/>
      <c r="F183" s="66">
        <f aca="true" t="shared" si="21" ref="F183:H184">F184</f>
        <v>72523.3</v>
      </c>
      <c r="G183" s="66">
        <f t="shared" si="21"/>
        <v>79916.9</v>
      </c>
      <c r="H183" s="66">
        <f t="shared" si="21"/>
        <v>87949.6</v>
      </c>
    </row>
    <row r="184" spans="1:8" ht="31.5">
      <c r="A184" s="41" t="s">
        <v>19</v>
      </c>
      <c r="B184" s="44" t="s">
        <v>24</v>
      </c>
      <c r="C184" s="44" t="s">
        <v>5</v>
      </c>
      <c r="D184" s="44" t="s">
        <v>170</v>
      </c>
      <c r="E184" s="44"/>
      <c r="F184" s="66">
        <f t="shared" si="21"/>
        <v>72523.3</v>
      </c>
      <c r="G184" s="66">
        <f t="shared" si="21"/>
        <v>79916.9</v>
      </c>
      <c r="H184" s="66">
        <f t="shared" si="21"/>
        <v>87949.6</v>
      </c>
    </row>
    <row r="185" spans="1:8" ht="31.5">
      <c r="A185" s="41" t="s">
        <v>104</v>
      </c>
      <c r="B185" s="44" t="s">
        <v>24</v>
      </c>
      <c r="C185" s="44" t="s">
        <v>5</v>
      </c>
      <c r="D185" s="44" t="s">
        <v>170</v>
      </c>
      <c r="E185" s="44" t="s">
        <v>105</v>
      </c>
      <c r="F185" s="66">
        <f>71948.6+574.7</f>
        <v>72523.3</v>
      </c>
      <c r="G185" s="66">
        <v>79916.9</v>
      </c>
      <c r="H185" s="66">
        <v>87949.6</v>
      </c>
    </row>
    <row r="186" spans="1:8" ht="18.75" customHeight="1">
      <c r="A186" s="41" t="s">
        <v>38</v>
      </c>
      <c r="B186" s="44" t="s">
        <v>24</v>
      </c>
      <c r="C186" s="44" t="s">
        <v>5</v>
      </c>
      <c r="D186" s="44" t="s">
        <v>171</v>
      </c>
      <c r="E186" s="44"/>
      <c r="F186" s="66">
        <f>F187</f>
        <v>1910.7</v>
      </c>
      <c r="G186" s="66">
        <f>G187</f>
        <v>2120.2</v>
      </c>
      <c r="H186" s="66">
        <f>H187</f>
        <v>2289.7</v>
      </c>
    </row>
    <row r="187" spans="1:8" ht="31.5">
      <c r="A187" s="41" t="s">
        <v>19</v>
      </c>
      <c r="B187" s="44" t="s">
        <v>24</v>
      </c>
      <c r="C187" s="44" t="s">
        <v>5</v>
      </c>
      <c r="D187" s="44" t="s">
        <v>172</v>
      </c>
      <c r="E187" s="44"/>
      <c r="F187" s="66">
        <f>F188+F189</f>
        <v>1910.7</v>
      </c>
      <c r="G187" s="66">
        <f>G188+G189</f>
        <v>2120.2</v>
      </c>
      <c r="H187" s="66">
        <f>H188+H189</f>
        <v>2289.7</v>
      </c>
    </row>
    <row r="188" spans="1:8" ht="31.5">
      <c r="A188" s="41" t="s">
        <v>104</v>
      </c>
      <c r="B188" s="44" t="s">
        <v>24</v>
      </c>
      <c r="C188" s="44" t="s">
        <v>5</v>
      </c>
      <c r="D188" s="44" t="s">
        <v>172</v>
      </c>
      <c r="E188" s="44" t="s">
        <v>105</v>
      </c>
      <c r="F188" s="66">
        <f>1163.8+18.2+300.7</f>
        <v>1482.7</v>
      </c>
      <c r="G188" s="66">
        <v>1692.2</v>
      </c>
      <c r="H188" s="66">
        <v>1861.7</v>
      </c>
    </row>
    <row r="189" spans="1:8" ht="79.5" customHeight="1">
      <c r="A189" s="41" t="s">
        <v>270</v>
      </c>
      <c r="B189" s="44" t="s">
        <v>24</v>
      </c>
      <c r="C189" s="44" t="s">
        <v>5</v>
      </c>
      <c r="D189" s="44" t="s">
        <v>172</v>
      </c>
      <c r="E189" s="44" t="s">
        <v>271</v>
      </c>
      <c r="F189" s="66">
        <v>428</v>
      </c>
      <c r="G189" s="66">
        <v>428</v>
      </c>
      <c r="H189" s="66">
        <v>428</v>
      </c>
    </row>
    <row r="190" spans="1:8" ht="16.5" customHeight="1">
      <c r="A190" s="41" t="s">
        <v>39</v>
      </c>
      <c r="B190" s="44" t="s">
        <v>24</v>
      </c>
      <c r="C190" s="44" t="s">
        <v>5</v>
      </c>
      <c r="D190" s="44" t="s">
        <v>173</v>
      </c>
      <c r="E190" s="44"/>
      <c r="F190" s="66">
        <f>F191</f>
        <v>38769.7</v>
      </c>
      <c r="G190" s="66">
        <f>G191</f>
        <v>42556.6</v>
      </c>
      <c r="H190" s="66">
        <f>H191</f>
        <v>46781.6</v>
      </c>
    </row>
    <row r="191" spans="1:8" ht="31.5">
      <c r="A191" s="41" t="s">
        <v>19</v>
      </c>
      <c r="B191" s="44" t="s">
        <v>24</v>
      </c>
      <c r="C191" s="44" t="s">
        <v>5</v>
      </c>
      <c r="D191" s="44" t="s">
        <v>174</v>
      </c>
      <c r="E191" s="44"/>
      <c r="F191" s="66">
        <f>F192+F193</f>
        <v>38769.7</v>
      </c>
      <c r="G191" s="66">
        <f>G192+G193</f>
        <v>42556.6</v>
      </c>
      <c r="H191" s="66">
        <f>H192+H193</f>
        <v>46781.6</v>
      </c>
    </row>
    <row r="192" spans="1:8" ht="31.5">
      <c r="A192" s="41" t="s">
        <v>104</v>
      </c>
      <c r="B192" s="44" t="s">
        <v>24</v>
      </c>
      <c r="C192" s="44" t="s">
        <v>5</v>
      </c>
      <c r="D192" s="44" t="s">
        <v>174</v>
      </c>
      <c r="E192" s="44" t="s">
        <v>105</v>
      </c>
      <c r="F192" s="66">
        <f>29242.6+384.7+8682.7</f>
        <v>38310</v>
      </c>
      <c r="G192" s="66">
        <v>42096.9</v>
      </c>
      <c r="H192" s="66">
        <v>46321.9</v>
      </c>
    </row>
    <row r="193" spans="1:8" ht="79.5" customHeight="1">
      <c r="A193" s="41" t="s">
        <v>270</v>
      </c>
      <c r="B193" s="44" t="s">
        <v>24</v>
      </c>
      <c r="C193" s="44" t="s">
        <v>5</v>
      </c>
      <c r="D193" s="44" t="s">
        <v>174</v>
      </c>
      <c r="E193" s="44" t="s">
        <v>271</v>
      </c>
      <c r="F193" s="66">
        <v>459.7</v>
      </c>
      <c r="G193" s="66">
        <v>459.7</v>
      </c>
      <c r="H193" s="66">
        <v>459.7</v>
      </c>
    </row>
    <row r="194" spans="1:8" ht="47.25">
      <c r="A194" s="41" t="s">
        <v>312</v>
      </c>
      <c r="B194" s="44" t="s">
        <v>24</v>
      </c>
      <c r="C194" s="44" t="s">
        <v>5</v>
      </c>
      <c r="D194" s="44" t="s">
        <v>175</v>
      </c>
      <c r="E194" s="44"/>
      <c r="F194" s="66">
        <f aca="true" t="shared" si="22" ref="F194:H195">F195</f>
        <v>5167.4</v>
      </c>
      <c r="G194" s="66">
        <f t="shared" si="22"/>
        <v>5728.2</v>
      </c>
      <c r="H194" s="66">
        <f t="shared" si="22"/>
        <v>6308.2</v>
      </c>
    </row>
    <row r="195" spans="1:8" ht="47.25">
      <c r="A195" s="41" t="s">
        <v>223</v>
      </c>
      <c r="B195" s="44" t="s">
        <v>24</v>
      </c>
      <c r="C195" s="44" t="s">
        <v>5</v>
      </c>
      <c r="D195" s="44" t="s">
        <v>176</v>
      </c>
      <c r="E195" s="44"/>
      <c r="F195" s="66">
        <f t="shared" si="22"/>
        <v>5167.4</v>
      </c>
      <c r="G195" s="66">
        <f t="shared" si="22"/>
        <v>5728.2</v>
      </c>
      <c r="H195" s="66">
        <f t="shared" si="22"/>
        <v>6308.2</v>
      </c>
    </row>
    <row r="196" spans="1:8" ht="31.5">
      <c r="A196" s="41" t="s">
        <v>104</v>
      </c>
      <c r="B196" s="44" t="s">
        <v>24</v>
      </c>
      <c r="C196" s="44" t="s">
        <v>5</v>
      </c>
      <c r="D196" s="44" t="s">
        <v>176</v>
      </c>
      <c r="E196" s="44" t="s">
        <v>105</v>
      </c>
      <c r="F196" s="66">
        <v>5167.4</v>
      </c>
      <c r="G196" s="66">
        <v>5728.2</v>
      </c>
      <c r="H196" s="66">
        <v>6308.2</v>
      </c>
    </row>
    <row r="197" spans="1:8" ht="16.5" customHeight="1">
      <c r="A197" s="41" t="s">
        <v>166</v>
      </c>
      <c r="B197" s="44" t="s">
        <v>24</v>
      </c>
      <c r="C197" s="44" t="s">
        <v>5</v>
      </c>
      <c r="D197" s="44" t="s">
        <v>167</v>
      </c>
      <c r="E197" s="44"/>
      <c r="F197" s="66">
        <f aca="true" t="shared" si="23" ref="F197:H198">F198</f>
        <v>450</v>
      </c>
      <c r="G197" s="66">
        <f t="shared" si="23"/>
        <v>600</v>
      </c>
      <c r="H197" s="66">
        <f t="shared" si="23"/>
        <v>0</v>
      </c>
    </row>
    <row r="198" spans="1:8" ht="56.25" customHeight="1">
      <c r="A198" s="26" t="s">
        <v>313</v>
      </c>
      <c r="B198" s="44" t="s">
        <v>24</v>
      </c>
      <c r="C198" s="44" t="s">
        <v>5</v>
      </c>
      <c r="D198" s="44" t="s">
        <v>286</v>
      </c>
      <c r="E198" s="44"/>
      <c r="F198" s="66">
        <f t="shared" si="23"/>
        <v>450</v>
      </c>
      <c r="G198" s="66">
        <f t="shared" si="23"/>
        <v>600</v>
      </c>
      <c r="H198" s="66">
        <f t="shared" si="23"/>
        <v>0</v>
      </c>
    </row>
    <row r="199" spans="1:8" ht="63" customHeight="1">
      <c r="A199" s="26" t="s">
        <v>285</v>
      </c>
      <c r="B199" s="44" t="s">
        <v>24</v>
      </c>
      <c r="C199" s="44" t="s">
        <v>5</v>
      </c>
      <c r="D199" s="44" t="s">
        <v>286</v>
      </c>
      <c r="E199" s="44" t="s">
        <v>287</v>
      </c>
      <c r="F199" s="66">
        <v>450</v>
      </c>
      <c r="G199" s="66">
        <v>600</v>
      </c>
      <c r="H199" s="66"/>
    </row>
    <row r="200" spans="1:8" ht="30.75" customHeight="1">
      <c r="A200" s="41" t="s">
        <v>58</v>
      </c>
      <c r="B200" s="44" t="s">
        <v>24</v>
      </c>
      <c r="C200" s="44" t="s">
        <v>5</v>
      </c>
      <c r="D200" s="44" t="s">
        <v>119</v>
      </c>
      <c r="E200" s="44"/>
      <c r="F200" s="66">
        <f aca="true" t="shared" si="24" ref="F200:H201">F201</f>
        <v>3000</v>
      </c>
      <c r="G200" s="66">
        <f t="shared" si="24"/>
        <v>3290.7</v>
      </c>
      <c r="H200" s="66">
        <f t="shared" si="24"/>
        <v>3623.8</v>
      </c>
    </row>
    <row r="201" spans="1:8" ht="46.5" customHeight="1">
      <c r="A201" s="26" t="s">
        <v>289</v>
      </c>
      <c r="B201" s="44" t="s">
        <v>24</v>
      </c>
      <c r="C201" s="44" t="s">
        <v>5</v>
      </c>
      <c r="D201" s="44" t="s">
        <v>288</v>
      </c>
      <c r="E201" s="44"/>
      <c r="F201" s="66">
        <f t="shared" si="24"/>
        <v>3000</v>
      </c>
      <c r="G201" s="66">
        <f t="shared" si="24"/>
        <v>3290.7</v>
      </c>
      <c r="H201" s="66">
        <f t="shared" si="24"/>
        <v>3623.8</v>
      </c>
    </row>
    <row r="202" spans="1:8" ht="63" customHeight="1">
      <c r="A202" s="26" t="s">
        <v>285</v>
      </c>
      <c r="B202" s="44" t="s">
        <v>24</v>
      </c>
      <c r="C202" s="44" t="s">
        <v>5</v>
      </c>
      <c r="D202" s="44" t="s">
        <v>288</v>
      </c>
      <c r="E202" s="44" t="s">
        <v>287</v>
      </c>
      <c r="F202" s="66">
        <v>3000</v>
      </c>
      <c r="G202" s="66">
        <v>3290.7</v>
      </c>
      <c r="H202" s="66">
        <v>3623.8</v>
      </c>
    </row>
    <row r="203" spans="1:8" ht="47.25">
      <c r="A203" s="42" t="s">
        <v>224</v>
      </c>
      <c r="B203" s="44" t="s">
        <v>24</v>
      </c>
      <c r="C203" s="44" t="s">
        <v>13</v>
      </c>
      <c r="D203" s="44"/>
      <c r="E203" s="44"/>
      <c r="F203" s="66">
        <f>F204</f>
        <v>11634.7</v>
      </c>
      <c r="G203" s="66">
        <f aca="true" t="shared" si="25" ref="G203:H205">G204</f>
        <v>12808.3</v>
      </c>
      <c r="H203" s="66">
        <f t="shared" si="25"/>
        <v>14093.8</v>
      </c>
    </row>
    <row r="204" spans="1:8" ht="78.75" customHeight="1">
      <c r="A204" s="41" t="s">
        <v>100</v>
      </c>
      <c r="B204" s="44" t="s">
        <v>24</v>
      </c>
      <c r="C204" s="44" t="s">
        <v>13</v>
      </c>
      <c r="D204" s="44" t="s">
        <v>81</v>
      </c>
      <c r="E204" s="44"/>
      <c r="F204" s="66">
        <f>F205</f>
        <v>11634.7</v>
      </c>
      <c r="G204" s="66">
        <f t="shared" si="25"/>
        <v>12808.3</v>
      </c>
      <c r="H204" s="66">
        <f t="shared" si="25"/>
        <v>14093.8</v>
      </c>
    </row>
    <row r="205" spans="1:8" ht="18" customHeight="1">
      <c r="A205" s="41" t="s">
        <v>9</v>
      </c>
      <c r="B205" s="44" t="s">
        <v>24</v>
      </c>
      <c r="C205" s="44" t="s">
        <v>13</v>
      </c>
      <c r="D205" s="44" t="s">
        <v>83</v>
      </c>
      <c r="E205" s="44"/>
      <c r="F205" s="66">
        <f>F206</f>
        <v>11634.7</v>
      </c>
      <c r="G205" s="66">
        <f t="shared" si="25"/>
        <v>12808.3</v>
      </c>
      <c r="H205" s="66">
        <f t="shared" si="25"/>
        <v>14093.8</v>
      </c>
    </row>
    <row r="206" spans="1:8" ht="31.5">
      <c r="A206" s="41" t="s">
        <v>90</v>
      </c>
      <c r="B206" s="44" t="s">
        <v>24</v>
      </c>
      <c r="C206" s="44" t="s">
        <v>13</v>
      </c>
      <c r="D206" s="44" t="s">
        <v>83</v>
      </c>
      <c r="E206" s="44">
        <v>500</v>
      </c>
      <c r="F206" s="66">
        <v>11634.7</v>
      </c>
      <c r="G206" s="66">
        <v>12808.3</v>
      </c>
      <c r="H206" s="66">
        <v>14093.8</v>
      </c>
    </row>
    <row r="207" spans="1:8" ht="31.5">
      <c r="A207" s="38" t="s">
        <v>177</v>
      </c>
      <c r="B207" s="43" t="s">
        <v>22</v>
      </c>
      <c r="C207" s="43" t="s">
        <v>67</v>
      </c>
      <c r="D207" s="52"/>
      <c r="E207" s="44"/>
      <c r="F207" s="66">
        <f>F208+F216+F228+F238+F246+F257</f>
        <v>1502599.5</v>
      </c>
      <c r="G207" s="66">
        <f>G208+G216+G228+G238+G246+G257</f>
        <v>1662673.8000000003</v>
      </c>
      <c r="H207" s="66">
        <f>H208+H216+H228+H238+H246+H257</f>
        <v>1684062.8999999997</v>
      </c>
    </row>
    <row r="208" spans="1:8" ht="19.5" customHeight="1">
      <c r="A208" s="38" t="s">
        <v>70</v>
      </c>
      <c r="B208" s="44" t="s">
        <v>22</v>
      </c>
      <c r="C208" s="44" t="s">
        <v>5</v>
      </c>
      <c r="D208" s="52"/>
      <c r="E208" s="44"/>
      <c r="F208" s="66">
        <f>F209+F213</f>
        <v>654916.7000000001</v>
      </c>
      <c r="G208" s="66">
        <f>G209+G213</f>
        <v>723828.5</v>
      </c>
      <c r="H208" s="66">
        <f>H209+H213</f>
        <v>795617.3999999999</v>
      </c>
    </row>
    <row r="209" spans="1:8" ht="31.5">
      <c r="A209" s="37" t="s">
        <v>41</v>
      </c>
      <c r="B209" s="45" t="s">
        <v>22</v>
      </c>
      <c r="C209" s="45" t="s">
        <v>5</v>
      </c>
      <c r="D209" s="52" t="s">
        <v>178</v>
      </c>
      <c r="E209" s="44"/>
      <c r="F209" s="66">
        <f>F210</f>
        <v>600582.0000000001</v>
      </c>
      <c r="G209" s="66">
        <f>G210</f>
        <v>663551.6</v>
      </c>
      <c r="H209" s="66">
        <f>H210</f>
        <v>729205.7</v>
      </c>
    </row>
    <row r="210" spans="1:8" ht="31.5">
      <c r="A210" s="37" t="s">
        <v>19</v>
      </c>
      <c r="B210" s="45" t="s">
        <v>22</v>
      </c>
      <c r="C210" s="45" t="s">
        <v>5</v>
      </c>
      <c r="D210" s="52" t="s">
        <v>179</v>
      </c>
      <c r="E210" s="44"/>
      <c r="F210" s="66">
        <f>F211+F212</f>
        <v>600582.0000000001</v>
      </c>
      <c r="G210" s="66">
        <f>G211+G212</f>
        <v>663551.6</v>
      </c>
      <c r="H210" s="66">
        <f>H211+H212</f>
        <v>729205.7</v>
      </c>
    </row>
    <row r="211" spans="1:8" ht="31.5">
      <c r="A211" s="37" t="s">
        <v>104</v>
      </c>
      <c r="B211" s="45" t="s">
        <v>22</v>
      </c>
      <c r="C211" s="45" t="s">
        <v>5</v>
      </c>
      <c r="D211" s="52" t="s">
        <v>179</v>
      </c>
      <c r="E211" s="44" t="s">
        <v>105</v>
      </c>
      <c r="F211" s="66">
        <f>575293.5+13137.9+4953.4+5226.4</f>
        <v>598611.2000000001</v>
      </c>
      <c r="G211" s="66">
        <v>661624.7</v>
      </c>
      <c r="H211" s="66">
        <v>727176.6</v>
      </c>
    </row>
    <row r="212" spans="1:8" ht="80.25" customHeight="1">
      <c r="A212" s="41" t="s">
        <v>270</v>
      </c>
      <c r="B212" s="45" t="s">
        <v>22</v>
      </c>
      <c r="C212" s="45" t="s">
        <v>5</v>
      </c>
      <c r="D212" s="52" t="s">
        <v>179</v>
      </c>
      <c r="E212" s="44" t="s">
        <v>271</v>
      </c>
      <c r="F212" s="66">
        <v>1970.8</v>
      </c>
      <c r="G212" s="66">
        <v>1926.9</v>
      </c>
      <c r="H212" s="66">
        <v>2029.1</v>
      </c>
    </row>
    <row r="213" spans="1:8" ht="18" customHeight="1">
      <c r="A213" s="37" t="s">
        <v>43</v>
      </c>
      <c r="B213" s="45" t="s">
        <v>22</v>
      </c>
      <c r="C213" s="45" t="s">
        <v>5</v>
      </c>
      <c r="D213" s="52" t="s">
        <v>182</v>
      </c>
      <c r="E213" s="44"/>
      <c r="F213" s="66">
        <f aca="true" t="shared" si="26" ref="F213:H214">F214</f>
        <v>54334.7</v>
      </c>
      <c r="G213" s="66">
        <f t="shared" si="26"/>
        <v>60276.9</v>
      </c>
      <c r="H213" s="66">
        <f t="shared" si="26"/>
        <v>66411.7</v>
      </c>
    </row>
    <row r="214" spans="1:8" ht="31.5">
      <c r="A214" s="37" t="s">
        <v>19</v>
      </c>
      <c r="B214" s="45" t="s">
        <v>22</v>
      </c>
      <c r="C214" s="45" t="s">
        <v>5</v>
      </c>
      <c r="D214" s="52" t="s">
        <v>183</v>
      </c>
      <c r="E214" s="44"/>
      <c r="F214" s="66">
        <f t="shared" si="26"/>
        <v>54334.7</v>
      </c>
      <c r="G214" s="66">
        <f t="shared" si="26"/>
        <v>60276.9</v>
      </c>
      <c r="H214" s="66">
        <f t="shared" si="26"/>
        <v>66411.7</v>
      </c>
    </row>
    <row r="215" spans="1:8" ht="31.5">
      <c r="A215" s="37" t="s">
        <v>104</v>
      </c>
      <c r="B215" s="45" t="s">
        <v>22</v>
      </c>
      <c r="C215" s="45" t="s">
        <v>5</v>
      </c>
      <c r="D215" s="52" t="s">
        <v>183</v>
      </c>
      <c r="E215" s="44" t="s">
        <v>105</v>
      </c>
      <c r="F215" s="66">
        <f>53152.3+893.2+289.2</f>
        <v>54334.7</v>
      </c>
      <c r="G215" s="66">
        <v>60276.9</v>
      </c>
      <c r="H215" s="66">
        <v>66411.7</v>
      </c>
    </row>
    <row r="216" spans="1:8" ht="18.75" customHeight="1">
      <c r="A216" s="38" t="s">
        <v>71</v>
      </c>
      <c r="B216" s="45" t="s">
        <v>22</v>
      </c>
      <c r="C216" s="44" t="s">
        <v>6</v>
      </c>
      <c r="D216" s="52"/>
      <c r="E216" s="44"/>
      <c r="F216" s="66">
        <f>F217+F221+F225</f>
        <v>451248.7</v>
      </c>
      <c r="G216" s="66">
        <f>G217+G221+G225</f>
        <v>497846.99999999994</v>
      </c>
      <c r="H216" s="66">
        <f>H217+H221+H225</f>
        <v>548220.2999999999</v>
      </c>
    </row>
    <row r="217" spans="1:8" ht="30" customHeight="1">
      <c r="A217" s="37" t="s">
        <v>41</v>
      </c>
      <c r="B217" s="45" t="s">
        <v>22</v>
      </c>
      <c r="C217" s="44" t="s">
        <v>6</v>
      </c>
      <c r="D217" s="52" t="s">
        <v>178</v>
      </c>
      <c r="E217" s="44"/>
      <c r="F217" s="66">
        <f>F218</f>
        <v>341354.8</v>
      </c>
      <c r="G217" s="66">
        <f>G218</f>
        <v>376627.89999999997</v>
      </c>
      <c r="H217" s="66">
        <f>H218</f>
        <v>415531.9</v>
      </c>
    </row>
    <row r="218" spans="1:8" ht="30" customHeight="1">
      <c r="A218" s="37" t="s">
        <v>19</v>
      </c>
      <c r="B218" s="45" t="s">
        <v>22</v>
      </c>
      <c r="C218" s="44" t="s">
        <v>6</v>
      </c>
      <c r="D218" s="52" t="s">
        <v>179</v>
      </c>
      <c r="E218" s="44"/>
      <c r="F218" s="66">
        <f>F219+F220</f>
        <v>341354.8</v>
      </c>
      <c r="G218" s="66">
        <f>G219+G220</f>
        <v>376627.89999999997</v>
      </c>
      <c r="H218" s="66">
        <f>H219+H220</f>
        <v>415531.9</v>
      </c>
    </row>
    <row r="219" spans="1:8" ht="31.5" customHeight="1">
      <c r="A219" s="37" t="s">
        <v>104</v>
      </c>
      <c r="B219" s="45" t="s">
        <v>22</v>
      </c>
      <c r="C219" s="44" t="s">
        <v>6</v>
      </c>
      <c r="D219" s="52" t="s">
        <v>179</v>
      </c>
      <c r="E219" s="44" t="s">
        <v>105</v>
      </c>
      <c r="F219" s="66">
        <f>325611.1+9943+3817</f>
        <v>339371.1</v>
      </c>
      <c r="G219" s="66">
        <v>374650.1</v>
      </c>
      <c r="H219" s="66">
        <v>413449.2</v>
      </c>
    </row>
    <row r="220" spans="1:8" ht="78.75" customHeight="1">
      <c r="A220" s="41" t="s">
        <v>270</v>
      </c>
      <c r="B220" s="45" t="s">
        <v>22</v>
      </c>
      <c r="C220" s="44" t="s">
        <v>6</v>
      </c>
      <c r="D220" s="52" t="s">
        <v>179</v>
      </c>
      <c r="E220" s="44" t="s">
        <v>271</v>
      </c>
      <c r="F220" s="66">
        <v>1983.7</v>
      </c>
      <c r="G220" s="66">
        <v>1977.8</v>
      </c>
      <c r="H220" s="66">
        <v>2082.7</v>
      </c>
    </row>
    <row r="221" spans="1:8" ht="31.5">
      <c r="A221" s="37" t="s">
        <v>42</v>
      </c>
      <c r="B221" s="45" t="s">
        <v>22</v>
      </c>
      <c r="C221" s="44" t="s">
        <v>6</v>
      </c>
      <c r="D221" s="52" t="s">
        <v>180</v>
      </c>
      <c r="E221" s="44"/>
      <c r="F221" s="66">
        <f>F222</f>
        <v>96473</v>
      </c>
      <c r="G221" s="66">
        <f>G222</f>
        <v>106335.4</v>
      </c>
      <c r="H221" s="66">
        <f>H222</f>
        <v>116081.7</v>
      </c>
    </row>
    <row r="222" spans="1:8" ht="31.5">
      <c r="A222" s="37" t="s">
        <v>19</v>
      </c>
      <c r="B222" s="45" t="s">
        <v>22</v>
      </c>
      <c r="C222" s="44" t="s">
        <v>6</v>
      </c>
      <c r="D222" s="52" t="s">
        <v>181</v>
      </c>
      <c r="E222" s="44"/>
      <c r="F222" s="66">
        <f>F223+F224</f>
        <v>96473</v>
      </c>
      <c r="G222" s="66">
        <f>G223+G224</f>
        <v>106335.4</v>
      </c>
      <c r="H222" s="66">
        <f>H223+H224</f>
        <v>116081.7</v>
      </c>
    </row>
    <row r="223" spans="1:8" ht="31.5">
      <c r="A223" s="37" t="s">
        <v>104</v>
      </c>
      <c r="B223" s="45" t="s">
        <v>22</v>
      </c>
      <c r="C223" s="44" t="s">
        <v>6</v>
      </c>
      <c r="D223" s="52" t="s">
        <v>181</v>
      </c>
      <c r="E223" s="44" t="s">
        <v>105</v>
      </c>
      <c r="F223" s="66">
        <f>89566.6+4262.7+1565.9</f>
        <v>95395.2</v>
      </c>
      <c r="G223" s="66">
        <v>105261</v>
      </c>
      <c r="H223" s="66">
        <v>114950.3</v>
      </c>
    </row>
    <row r="224" spans="1:8" ht="78.75" customHeight="1">
      <c r="A224" s="41" t="s">
        <v>270</v>
      </c>
      <c r="B224" s="45" t="s">
        <v>22</v>
      </c>
      <c r="C224" s="44" t="s">
        <v>6</v>
      </c>
      <c r="D224" s="52" t="s">
        <v>181</v>
      </c>
      <c r="E224" s="44" t="s">
        <v>271</v>
      </c>
      <c r="F224" s="66">
        <v>1077.8</v>
      </c>
      <c r="G224" s="66">
        <v>1074.4</v>
      </c>
      <c r="H224" s="66">
        <v>1131.4</v>
      </c>
    </row>
    <row r="225" spans="1:8" ht="18" customHeight="1">
      <c r="A225" s="37" t="s">
        <v>43</v>
      </c>
      <c r="B225" s="45" t="s">
        <v>22</v>
      </c>
      <c r="C225" s="45" t="s">
        <v>6</v>
      </c>
      <c r="D225" s="52" t="s">
        <v>182</v>
      </c>
      <c r="E225" s="44"/>
      <c r="F225" s="66">
        <f aca="true" t="shared" si="27" ref="F225:H226">F226</f>
        <v>13420.9</v>
      </c>
      <c r="G225" s="66">
        <f t="shared" si="27"/>
        <v>14883.7</v>
      </c>
      <c r="H225" s="66">
        <f t="shared" si="27"/>
        <v>16606.7</v>
      </c>
    </row>
    <row r="226" spans="1:8" ht="30" customHeight="1">
      <c r="A226" s="37" t="s">
        <v>19</v>
      </c>
      <c r="B226" s="45" t="s">
        <v>22</v>
      </c>
      <c r="C226" s="45" t="s">
        <v>6</v>
      </c>
      <c r="D226" s="52" t="s">
        <v>183</v>
      </c>
      <c r="E226" s="44"/>
      <c r="F226" s="66">
        <f t="shared" si="27"/>
        <v>13420.9</v>
      </c>
      <c r="G226" s="66">
        <f t="shared" si="27"/>
        <v>14883.7</v>
      </c>
      <c r="H226" s="66">
        <f t="shared" si="27"/>
        <v>16606.7</v>
      </c>
    </row>
    <row r="227" spans="1:8" ht="31.5" customHeight="1">
      <c r="A227" s="37" t="s">
        <v>104</v>
      </c>
      <c r="B227" s="45" t="s">
        <v>22</v>
      </c>
      <c r="C227" s="45" t="s">
        <v>6</v>
      </c>
      <c r="D227" s="52" t="s">
        <v>183</v>
      </c>
      <c r="E227" s="44" t="s">
        <v>105</v>
      </c>
      <c r="F227" s="66">
        <f>13018.9+286.9+115.1</f>
        <v>13420.9</v>
      </c>
      <c r="G227" s="66">
        <v>14883.7</v>
      </c>
      <c r="H227" s="66">
        <v>16606.7</v>
      </c>
    </row>
    <row r="228" spans="1:8" ht="31.5" customHeight="1">
      <c r="A228" s="27" t="s">
        <v>294</v>
      </c>
      <c r="B228" s="45" t="s">
        <v>22</v>
      </c>
      <c r="C228" s="45" t="s">
        <v>8</v>
      </c>
      <c r="D228" s="52"/>
      <c r="E228" s="44"/>
      <c r="F228" s="66">
        <f>F229+F232+F235</f>
        <v>36843.00000000001</v>
      </c>
      <c r="G228" s="66">
        <f>G229+G232+G235</f>
        <v>40359.6</v>
      </c>
      <c r="H228" s="66">
        <f>H229+H232+H235</f>
        <v>44457.4</v>
      </c>
    </row>
    <row r="229" spans="1:8" ht="31.5" customHeight="1">
      <c r="A229" s="28" t="s">
        <v>41</v>
      </c>
      <c r="B229" s="45" t="s">
        <v>22</v>
      </c>
      <c r="C229" s="45" t="s">
        <v>8</v>
      </c>
      <c r="D229" s="52" t="s">
        <v>178</v>
      </c>
      <c r="E229" s="44"/>
      <c r="F229" s="66">
        <f aca="true" t="shared" si="28" ref="F229:H230">F230</f>
        <v>32945.4</v>
      </c>
      <c r="G229" s="66">
        <f t="shared" si="28"/>
        <v>36083.8</v>
      </c>
      <c r="H229" s="66">
        <f t="shared" si="28"/>
        <v>39744.4</v>
      </c>
    </row>
    <row r="230" spans="1:8" ht="31.5" customHeight="1">
      <c r="A230" s="28" t="s">
        <v>19</v>
      </c>
      <c r="B230" s="45" t="s">
        <v>22</v>
      </c>
      <c r="C230" s="45" t="s">
        <v>8</v>
      </c>
      <c r="D230" s="52" t="s">
        <v>179</v>
      </c>
      <c r="E230" s="44"/>
      <c r="F230" s="66">
        <f t="shared" si="28"/>
        <v>32945.4</v>
      </c>
      <c r="G230" s="66">
        <f t="shared" si="28"/>
        <v>36083.8</v>
      </c>
      <c r="H230" s="66">
        <f t="shared" si="28"/>
        <v>39744.4</v>
      </c>
    </row>
    <row r="231" spans="1:8" ht="35.25" customHeight="1">
      <c r="A231" s="28" t="s">
        <v>104</v>
      </c>
      <c r="B231" s="45" t="s">
        <v>22</v>
      </c>
      <c r="C231" s="45" t="s">
        <v>8</v>
      </c>
      <c r="D231" s="52" t="s">
        <v>179</v>
      </c>
      <c r="E231" s="44" t="s">
        <v>105</v>
      </c>
      <c r="F231" s="66">
        <f>31608.3+923.2+413.9</f>
        <v>32945.4</v>
      </c>
      <c r="G231" s="66">
        <v>36083.8</v>
      </c>
      <c r="H231" s="66">
        <v>39744.4</v>
      </c>
    </row>
    <row r="232" spans="1:8" ht="31.5" customHeight="1">
      <c r="A232" s="37" t="s">
        <v>42</v>
      </c>
      <c r="B232" s="45" t="s">
        <v>22</v>
      </c>
      <c r="C232" s="45" t="s">
        <v>8</v>
      </c>
      <c r="D232" s="52" t="s">
        <v>180</v>
      </c>
      <c r="E232" s="44"/>
      <c r="F232" s="66">
        <f aca="true" t="shared" si="29" ref="F232:H233">F233</f>
        <v>2692.8</v>
      </c>
      <c r="G232" s="66">
        <f t="shared" si="29"/>
        <v>2955.7</v>
      </c>
      <c r="H232" s="66">
        <f t="shared" si="29"/>
        <v>3258.5</v>
      </c>
    </row>
    <row r="233" spans="1:8" ht="31.5" customHeight="1">
      <c r="A233" s="37" t="s">
        <v>19</v>
      </c>
      <c r="B233" s="45" t="s">
        <v>22</v>
      </c>
      <c r="C233" s="45" t="s">
        <v>8</v>
      </c>
      <c r="D233" s="52" t="s">
        <v>181</v>
      </c>
      <c r="E233" s="44"/>
      <c r="F233" s="66">
        <f t="shared" si="29"/>
        <v>2692.8</v>
      </c>
      <c r="G233" s="66">
        <f t="shared" si="29"/>
        <v>2955.7</v>
      </c>
      <c r="H233" s="66">
        <f t="shared" si="29"/>
        <v>3258.5</v>
      </c>
    </row>
    <row r="234" spans="1:8" ht="31.5" customHeight="1">
      <c r="A234" s="37" t="s">
        <v>104</v>
      </c>
      <c r="B234" s="45" t="s">
        <v>22</v>
      </c>
      <c r="C234" s="45" t="s">
        <v>8</v>
      </c>
      <c r="D234" s="52" t="s">
        <v>181</v>
      </c>
      <c r="E234" s="44" t="s">
        <v>105</v>
      </c>
      <c r="F234" s="66">
        <v>2692.8</v>
      </c>
      <c r="G234" s="66">
        <v>2955.7</v>
      </c>
      <c r="H234" s="66">
        <v>3258.5</v>
      </c>
    </row>
    <row r="235" spans="1:8" ht="21.75" customHeight="1">
      <c r="A235" s="37" t="s">
        <v>43</v>
      </c>
      <c r="B235" s="45" t="s">
        <v>22</v>
      </c>
      <c r="C235" s="45" t="s">
        <v>8</v>
      </c>
      <c r="D235" s="52" t="s">
        <v>182</v>
      </c>
      <c r="E235" s="44"/>
      <c r="F235" s="66">
        <f aca="true" t="shared" si="30" ref="F235:H236">F236</f>
        <v>1204.8</v>
      </c>
      <c r="G235" s="66">
        <f t="shared" si="30"/>
        <v>1320.1</v>
      </c>
      <c r="H235" s="66">
        <f t="shared" si="30"/>
        <v>1454.5</v>
      </c>
    </row>
    <row r="236" spans="1:8" ht="31.5" customHeight="1">
      <c r="A236" s="37" t="s">
        <v>19</v>
      </c>
      <c r="B236" s="45" t="s">
        <v>22</v>
      </c>
      <c r="C236" s="45" t="s">
        <v>8</v>
      </c>
      <c r="D236" s="52" t="s">
        <v>183</v>
      </c>
      <c r="E236" s="44"/>
      <c r="F236" s="66">
        <f t="shared" si="30"/>
        <v>1204.8</v>
      </c>
      <c r="G236" s="66">
        <f t="shared" si="30"/>
        <v>1320.1</v>
      </c>
      <c r="H236" s="66">
        <f t="shared" si="30"/>
        <v>1454.5</v>
      </c>
    </row>
    <row r="237" spans="1:8" ht="31.5" customHeight="1">
      <c r="A237" s="37" t="s">
        <v>104</v>
      </c>
      <c r="B237" s="45" t="s">
        <v>22</v>
      </c>
      <c r="C237" s="45" t="s">
        <v>8</v>
      </c>
      <c r="D237" s="52" t="s">
        <v>183</v>
      </c>
      <c r="E237" s="44" t="s">
        <v>105</v>
      </c>
      <c r="F237" s="66">
        <f>1170.3+26.9+7.6</f>
        <v>1204.8</v>
      </c>
      <c r="G237" s="66">
        <v>1320.1</v>
      </c>
      <c r="H237" s="66">
        <v>1454.5</v>
      </c>
    </row>
    <row r="238" spans="1:8" ht="21" customHeight="1">
      <c r="A238" s="38" t="s">
        <v>185</v>
      </c>
      <c r="B238" s="45" t="s">
        <v>22</v>
      </c>
      <c r="C238" s="44" t="s">
        <v>11</v>
      </c>
      <c r="D238" s="52"/>
      <c r="E238" s="44"/>
      <c r="F238" s="66">
        <f>F239+F243</f>
        <v>212549.9</v>
      </c>
      <c r="G238" s="66">
        <f>G239+G243</f>
        <v>232000.80000000002</v>
      </c>
      <c r="H238" s="66">
        <f>H239+H243</f>
        <v>253521.6</v>
      </c>
    </row>
    <row r="239" spans="1:8" ht="23.25" customHeight="1">
      <c r="A239" s="37" t="s">
        <v>52</v>
      </c>
      <c r="B239" s="45" t="s">
        <v>22</v>
      </c>
      <c r="C239" s="45" t="s">
        <v>11</v>
      </c>
      <c r="D239" s="52" t="s">
        <v>186</v>
      </c>
      <c r="E239" s="44"/>
      <c r="F239" s="66">
        <f>F240</f>
        <v>190765.6</v>
      </c>
      <c r="G239" s="66">
        <f>G240</f>
        <v>209595.6</v>
      </c>
      <c r="H239" s="66">
        <f>H240</f>
        <v>231116.4</v>
      </c>
    </row>
    <row r="240" spans="1:8" ht="32.25" customHeight="1">
      <c r="A240" s="37" t="s">
        <v>19</v>
      </c>
      <c r="B240" s="45" t="s">
        <v>22</v>
      </c>
      <c r="C240" s="45" t="s">
        <v>11</v>
      </c>
      <c r="D240" s="52" t="s">
        <v>187</v>
      </c>
      <c r="E240" s="44"/>
      <c r="F240" s="66">
        <f>F241+F242</f>
        <v>190765.6</v>
      </c>
      <c r="G240" s="66">
        <f>G241+G242</f>
        <v>209595.6</v>
      </c>
      <c r="H240" s="66">
        <f>H241+H242</f>
        <v>231116.4</v>
      </c>
    </row>
    <row r="241" spans="1:8" ht="30.75" customHeight="1">
      <c r="A241" s="37" t="s">
        <v>104</v>
      </c>
      <c r="B241" s="45" t="s">
        <v>22</v>
      </c>
      <c r="C241" s="45" t="s">
        <v>11</v>
      </c>
      <c r="D241" s="52" t="s">
        <v>187</v>
      </c>
      <c r="E241" s="44" t="s">
        <v>105</v>
      </c>
      <c r="F241" s="66">
        <f>186040.3+3444.7+1225.7</f>
        <v>190710.7</v>
      </c>
      <c r="G241" s="66">
        <v>209595.6</v>
      </c>
      <c r="H241" s="66">
        <v>231116.4</v>
      </c>
    </row>
    <row r="242" spans="1:8" ht="81" customHeight="1">
      <c r="A242" s="41" t="s">
        <v>270</v>
      </c>
      <c r="B242" s="45" t="s">
        <v>22</v>
      </c>
      <c r="C242" s="45" t="s">
        <v>11</v>
      </c>
      <c r="D242" s="52" t="s">
        <v>187</v>
      </c>
      <c r="E242" s="44" t="s">
        <v>271</v>
      </c>
      <c r="F242" s="66">
        <v>54.9</v>
      </c>
      <c r="G242" s="66"/>
      <c r="H242" s="66"/>
    </row>
    <row r="243" spans="1:8" ht="30.75" customHeight="1">
      <c r="A243" s="37" t="s">
        <v>60</v>
      </c>
      <c r="B243" s="45" t="s">
        <v>22</v>
      </c>
      <c r="C243" s="45" t="s">
        <v>11</v>
      </c>
      <c r="D243" s="52" t="s">
        <v>150</v>
      </c>
      <c r="E243" s="44"/>
      <c r="F243" s="66">
        <f aca="true" t="shared" si="31" ref="F243:H244">F244</f>
        <v>21784.3</v>
      </c>
      <c r="G243" s="66">
        <f t="shared" si="31"/>
        <v>22405.2</v>
      </c>
      <c r="H243" s="66">
        <f t="shared" si="31"/>
        <v>22405.2</v>
      </c>
    </row>
    <row r="244" spans="1:8" ht="80.25" customHeight="1">
      <c r="A244" s="37" t="s">
        <v>188</v>
      </c>
      <c r="B244" s="45" t="s">
        <v>22</v>
      </c>
      <c r="C244" s="45" t="s">
        <v>11</v>
      </c>
      <c r="D244" s="52" t="s">
        <v>189</v>
      </c>
      <c r="E244" s="44"/>
      <c r="F244" s="66">
        <f t="shared" si="31"/>
        <v>21784.3</v>
      </c>
      <c r="G244" s="66">
        <f t="shared" si="31"/>
        <v>22405.2</v>
      </c>
      <c r="H244" s="66">
        <f t="shared" si="31"/>
        <v>22405.2</v>
      </c>
    </row>
    <row r="245" spans="1:8" ht="30.75" customHeight="1">
      <c r="A245" s="37" t="s">
        <v>104</v>
      </c>
      <c r="B245" s="45" t="s">
        <v>22</v>
      </c>
      <c r="C245" s="45" t="s">
        <v>11</v>
      </c>
      <c r="D245" s="52" t="s">
        <v>189</v>
      </c>
      <c r="E245" s="44" t="s">
        <v>105</v>
      </c>
      <c r="F245" s="66">
        <v>21784.3</v>
      </c>
      <c r="G245" s="66">
        <v>22405.2</v>
      </c>
      <c r="H245" s="66">
        <v>22405.2</v>
      </c>
    </row>
    <row r="246" spans="1:8" ht="21.75" customHeight="1">
      <c r="A246" s="38" t="s">
        <v>210</v>
      </c>
      <c r="B246" s="45" t="s">
        <v>22</v>
      </c>
      <c r="C246" s="44" t="s">
        <v>24</v>
      </c>
      <c r="D246" s="52"/>
      <c r="E246" s="44"/>
      <c r="F246" s="66">
        <f>F247+F250+F254</f>
        <v>75871.7</v>
      </c>
      <c r="G246" s="66">
        <f>G247+G250+G254</f>
        <v>80873.6</v>
      </c>
      <c r="H246" s="66">
        <f>H247+H250+H254</f>
        <v>2875</v>
      </c>
    </row>
    <row r="247" spans="1:8" ht="30" customHeight="1">
      <c r="A247" s="37" t="s">
        <v>213</v>
      </c>
      <c r="B247" s="45" t="s">
        <v>22</v>
      </c>
      <c r="C247" s="44" t="s">
        <v>24</v>
      </c>
      <c r="D247" s="52" t="s">
        <v>211</v>
      </c>
      <c r="E247" s="44"/>
      <c r="F247" s="66">
        <f aca="true" t="shared" si="32" ref="F247:H248">F248</f>
        <v>2371.7</v>
      </c>
      <c r="G247" s="66">
        <f t="shared" si="32"/>
        <v>2613.6</v>
      </c>
      <c r="H247" s="66">
        <f t="shared" si="32"/>
        <v>2875</v>
      </c>
    </row>
    <row r="248" spans="1:8" ht="42" customHeight="1">
      <c r="A248" s="37" t="s">
        <v>214</v>
      </c>
      <c r="B248" s="45" t="s">
        <v>22</v>
      </c>
      <c r="C248" s="44" t="s">
        <v>24</v>
      </c>
      <c r="D248" s="52" t="s">
        <v>212</v>
      </c>
      <c r="E248" s="44"/>
      <c r="F248" s="66">
        <f t="shared" si="32"/>
        <v>2371.7</v>
      </c>
      <c r="G248" s="66">
        <f t="shared" si="32"/>
        <v>2613.6</v>
      </c>
      <c r="H248" s="66">
        <f t="shared" si="32"/>
        <v>2875</v>
      </c>
    </row>
    <row r="249" spans="1:8" ht="32.25" customHeight="1">
      <c r="A249" s="37" t="s">
        <v>90</v>
      </c>
      <c r="B249" s="45" t="s">
        <v>22</v>
      </c>
      <c r="C249" s="44" t="s">
        <v>24</v>
      </c>
      <c r="D249" s="52" t="s">
        <v>212</v>
      </c>
      <c r="E249" s="44" t="s">
        <v>80</v>
      </c>
      <c r="F249" s="66">
        <v>2371.7</v>
      </c>
      <c r="G249" s="66">
        <v>2613.6</v>
      </c>
      <c r="H249" s="66">
        <v>2875</v>
      </c>
    </row>
    <row r="250" spans="1:8" ht="24.75" customHeight="1">
      <c r="A250" s="37" t="s">
        <v>166</v>
      </c>
      <c r="B250" s="45" t="s">
        <v>22</v>
      </c>
      <c r="C250" s="44" t="s">
        <v>24</v>
      </c>
      <c r="D250" s="52" t="s">
        <v>167</v>
      </c>
      <c r="E250" s="44"/>
      <c r="F250" s="66">
        <f>F251</f>
        <v>47500</v>
      </c>
      <c r="G250" s="66">
        <f>G251</f>
        <v>48260</v>
      </c>
      <c r="H250" s="66">
        <f>H251</f>
        <v>0</v>
      </c>
    </row>
    <row r="251" spans="1:8" ht="48" customHeight="1">
      <c r="A251" s="28" t="s">
        <v>299</v>
      </c>
      <c r="B251" s="45" t="s">
        <v>22</v>
      </c>
      <c r="C251" s="44" t="s">
        <v>24</v>
      </c>
      <c r="D251" s="52" t="s">
        <v>298</v>
      </c>
      <c r="E251" s="44"/>
      <c r="F251" s="66">
        <f>F252+F253</f>
        <v>47500</v>
      </c>
      <c r="G251" s="66">
        <f>G252+G253</f>
        <v>48260</v>
      </c>
      <c r="H251" s="66">
        <f>H252+H253</f>
        <v>0</v>
      </c>
    </row>
    <row r="252" spans="1:8" ht="18.75" customHeight="1">
      <c r="A252" s="28" t="s">
        <v>140</v>
      </c>
      <c r="B252" s="45" t="s">
        <v>22</v>
      </c>
      <c r="C252" s="44" t="s">
        <v>24</v>
      </c>
      <c r="D252" s="52" t="s">
        <v>298</v>
      </c>
      <c r="E252" s="44" t="s">
        <v>141</v>
      </c>
      <c r="F252" s="66">
        <v>34700</v>
      </c>
      <c r="G252" s="66">
        <v>37560</v>
      </c>
      <c r="H252" s="66"/>
    </row>
    <row r="253" spans="1:8" ht="42" customHeight="1">
      <c r="A253" s="28" t="s">
        <v>214</v>
      </c>
      <c r="B253" s="45" t="s">
        <v>22</v>
      </c>
      <c r="C253" s="44" t="s">
        <v>24</v>
      </c>
      <c r="D253" s="52" t="s">
        <v>298</v>
      </c>
      <c r="E253" s="44" t="s">
        <v>296</v>
      </c>
      <c r="F253" s="66">
        <f>5800+7000</f>
        <v>12800</v>
      </c>
      <c r="G253" s="66">
        <v>10700</v>
      </c>
      <c r="H253" s="66"/>
    </row>
    <row r="254" spans="1:8" ht="30.75" customHeight="1">
      <c r="A254" s="28" t="s">
        <v>58</v>
      </c>
      <c r="B254" s="45" t="s">
        <v>22</v>
      </c>
      <c r="C254" s="44" t="s">
        <v>24</v>
      </c>
      <c r="D254" s="52" t="s">
        <v>119</v>
      </c>
      <c r="E254" s="44"/>
      <c r="F254" s="66">
        <f aca="true" t="shared" si="33" ref="F254:H255">F255</f>
        <v>26000</v>
      </c>
      <c r="G254" s="66">
        <f t="shared" si="33"/>
        <v>30000</v>
      </c>
      <c r="H254" s="66">
        <f t="shared" si="33"/>
        <v>0</v>
      </c>
    </row>
    <row r="255" spans="1:8" ht="104.25" customHeight="1">
      <c r="A255" s="28" t="s">
        <v>301</v>
      </c>
      <c r="B255" s="45" t="s">
        <v>22</v>
      </c>
      <c r="C255" s="44" t="s">
        <v>24</v>
      </c>
      <c r="D255" s="52" t="s">
        <v>300</v>
      </c>
      <c r="E255" s="44"/>
      <c r="F255" s="66">
        <f t="shared" si="33"/>
        <v>26000</v>
      </c>
      <c r="G255" s="66">
        <f t="shared" si="33"/>
        <v>30000</v>
      </c>
      <c r="H255" s="66">
        <f t="shared" si="33"/>
        <v>0</v>
      </c>
    </row>
    <row r="256" spans="1:8" ht="30.75" customHeight="1">
      <c r="A256" s="30" t="s">
        <v>90</v>
      </c>
      <c r="B256" s="45" t="s">
        <v>22</v>
      </c>
      <c r="C256" s="44" t="s">
        <v>24</v>
      </c>
      <c r="D256" s="52" t="s">
        <v>300</v>
      </c>
      <c r="E256" s="44">
        <v>500</v>
      </c>
      <c r="F256" s="66">
        <v>26000</v>
      </c>
      <c r="G256" s="66">
        <v>30000</v>
      </c>
      <c r="H256" s="66"/>
    </row>
    <row r="257" spans="1:8" ht="46.5" customHeight="1">
      <c r="A257" s="38" t="s">
        <v>72</v>
      </c>
      <c r="B257" s="45" t="s">
        <v>22</v>
      </c>
      <c r="C257" s="44">
        <v>10</v>
      </c>
      <c r="D257" s="52"/>
      <c r="E257" s="44"/>
      <c r="F257" s="66">
        <f>F258+F261+F264+F268</f>
        <v>71169.5</v>
      </c>
      <c r="G257" s="66">
        <f>G258+G261+G264+G268</f>
        <v>87764.3</v>
      </c>
      <c r="H257" s="66">
        <f>H258+H261+H264+H268</f>
        <v>39371.200000000004</v>
      </c>
    </row>
    <row r="258" spans="1:8" ht="80.25" customHeight="1">
      <c r="A258" s="37" t="s">
        <v>100</v>
      </c>
      <c r="B258" s="45" t="s">
        <v>22</v>
      </c>
      <c r="C258" s="44">
        <v>10</v>
      </c>
      <c r="D258" s="52" t="s">
        <v>81</v>
      </c>
      <c r="E258" s="44"/>
      <c r="F258" s="66">
        <f aca="true" t="shared" si="34" ref="F258:H259">F259</f>
        <v>24936.7</v>
      </c>
      <c r="G258" s="66">
        <f t="shared" si="34"/>
        <v>27456.1</v>
      </c>
      <c r="H258" s="66">
        <f t="shared" si="34"/>
        <v>30212.4</v>
      </c>
    </row>
    <row r="259" spans="1:8" ht="17.25" customHeight="1">
      <c r="A259" s="37" t="s">
        <v>9</v>
      </c>
      <c r="B259" s="45" t="s">
        <v>22</v>
      </c>
      <c r="C259" s="44">
        <v>10</v>
      </c>
      <c r="D259" s="52" t="s">
        <v>83</v>
      </c>
      <c r="E259" s="44"/>
      <c r="F259" s="66">
        <f t="shared" si="34"/>
        <v>24936.7</v>
      </c>
      <c r="G259" s="66">
        <f t="shared" si="34"/>
        <v>27456.1</v>
      </c>
      <c r="H259" s="66">
        <f t="shared" si="34"/>
        <v>30212.4</v>
      </c>
    </row>
    <row r="260" spans="1:8" ht="30.75" customHeight="1">
      <c r="A260" s="37" t="s">
        <v>90</v>
      </c>
      <c r="B260" s="45" t="s">
        <v>22</v>
      </c>
      <c r="C260" s="44">
        <v>10</v>
      </c>
      <c r="D260" s="52" t="s">
        <v>83</v>
      </c>
      <c r="E260" s="44">
        <v>500</v>
      </c>
      <c r="F260" s="66">
        <f>12110.1+12826.6</f>
        <v>24936.7</v>
      </c>
      <c r="G260" s="66">
        <v>27456.1</v>
      </c>
      <c r="H260" s="66">
        <v>30212.4</v>
      </c>
    </row>
    <row r="261" spans="1:8" ht="45.75" customHeight="1">
      <c r="A261" s="37" t="s">
        <v>40</v>
      </c>
      <c r="B261" s="45" t="s">
        <v>22</v>
      </c>
      <c r="C261" s="52">
        <v>10</v>
      </c>
      <c r="D261" s="52" t="s">
        <v>190</v>
      </c>
      <c r="E261" s="44"/>
      <c r="F261" s="66">
        <f aca="true" t="shared" si="35" ref="F261:H262">F262</f>
        <v>3423.8</v>
      </c>
      <c r="G261" s="66">
        <f t="shared" si="35"/>
        <v>4321.2</v>
      </c>
      <c r="H261" s="66">
        <f t="shared" si="35"/>
        <v>4763.8</v>
      </c>
    </row>
    <row r="262" spans="1:8" ht="30.75" customHeight="1">
      <c r="A262" s="37" t="s">
        <v>19</v>
      </c>
      <c r="B262" s="45" t="s">
        <v>22</v>
      </c>
      <c r="C262" s="52">
        <v>10</v>
      </c>
      <c r="D262" s="52" t="s">
        <v>191</v>
      </c>
      <c r="E262" s="44"/>
      <c r="F262" s="66">
        <f t="shared" si="35"/>
        <v>3423.8</v>
      </c>
      <c r="G262" s="66">
        <f t="shared" si="35"/>
        <v>4321.2</v>
      </c>
      <c r="H262" s="66">
        <f t="shared" si="35"/>
        <v>4763.8</v>
      </c>
    </row>
    <row r="263" spans="1:8" ht="32.25" customHeight="1">
      <c r="A263" s="37" t="s">
        <v>104</v>
      </c>
      <c r="B263" s="45" t="s">
        <v>22</v>
      </c>
      <c r="C263" s="52">
        <v>10</v>
      </c>
      <c r="D263" s="52" t="s">
        <v>191</v>
      </c>
      <c r="E263" s="44" t="s">
        <v>105</v>
      </c>
      <c r="F263" s="66">
        <v>3423.8</v>
      </c>
      <c r="G263" s="66">
        <v>4321.2</v>
      </c>
      <c r="H263" s="66">
        <v>4763.8</v>
      </c>
    </row>
    <row r="264" spans="1:8" ht="47.25" customHeight="1">
      <c r="A264" s="28" t="s">
        <v>59</v>
      </c>
      <c r="B264" s="45" t="s">
        <v>22</v>
      </c>
      <c r="C264" s="52">
        <v>10</v>
      </c>
      <c r="D264" s="52" t="s">
        <v>184</v>
      </c>
      <c r="E264" s="44"/>
      <c r="F264" s="66">
        <f aca="true" t="shared" si="36" ref="F264:H266">F265</f>
        <v>3609</v>
      </c>
      <c r="G264" s="66">
        <f t="shared" si="36"/>
        <v>3987</v>
      </c>
      <c r="H264" s="66">
        <f t="shared" si="36"/>
        <v>4395</v>
      </c>
    </row>
    <row r="265" spans="1:8" ht="32.25" customHeight="1">
      <c r="A265" s="28" t="s">
        <v>192</v>
      </c>
      <c r="B265" s="45" t="s">
        <v>22</v>
      </c>
      <c r="C265" s="52">
        <v>10</v>
      </c>
      <c r="D265" s="52" t="s">
        <v>193</v>
      </c>
      <c r="E265" s="44"/>
      <c r="F265" s="66">
        <f t="shared" si="36"/>
        <v>3609</v>
      </c>
      <c r="G265" s="66">
        <f t="shared" si="36"/>
        <v>3987</v>
      </c>
      <c r="H265" s="66">
        <f t="shared" si="36"/>
        <v>4395</v>
      </c>
    </row>
    <row r="266" spans="1:8" ht="48" customHeight="1">
      <c r="A266" s="28" t="s">
        <v>302</v>
      </c>
      <c r="B266" s="45" t="s">
        <v>22</v>
      </c>
      <c r="C266" s="52">
        <v>10</v>
      </c>
      <c r="D266" s="52" t="s">
        <v>193</v>
      </c>
      <c r="E266" s="44"/>
      <c r="F266" s="66">
        <f t="shared" si="36"/>
        <v>3609</v>
      </c>
      <c r="G266" s="66">
        <f t="shared" si="36"/>
        <v>3987</v>
      </c>
      <c r="H266" s="66">
        <f t="shared" si="36"/>
        <v>4395</v>
      </c>
    </row>
    <row r="267" spans="1:8" ht="21" customHeight="1">
      <c r="A267" s="28" t="s">
        <v>194</v>
      </c>
      <c r="B267" s="45" t="s">
        <v>22</v>
      </c>
      <c r="C267" s="52">
        <v>10</v>
      </c>
      <c r="D267" s="52" t="s">
        <v>193</v>
      </c>
      <c r="E267" s="44" t="s">
        <v>74</v>
      </c>
      <c r="F267" s="66">
        <v>3609</v>
      </c>
      <c r="G267" s="66">
        <v>3987</v>
      </c>
      <c r="H267" s="66">
        <v>4395</v>
      </c>
    </row>
    <row r="268" spans="1:8" ht="21" customHeight="1">
      <c r="A268" s="37" t="s">
        <v>166</v>
      </c>
      <c r="B268" s="45" t="s">
        <v>22</v>
      </c>
      <c r="C268" s="52">
        <v>10</v>
      </c>
      <c r="D268" s="52" t="s">
        <v>167</v>
      </c>
      <c r="E268" s="44"/>
      <c r="F268" s="66">
        <f>F269</f>
        <v>39200</v>
      </c>
      <c r="G268" s="66">
        <f>G269</f>
        <v>52000</v>
      </c>
      <c r="H268" s="66">
        <f>H269+H270</f>
        <v>0</v>
      </c>
    </row>
    <row r="269" spans="1:8" ht="46.5" customHeight="1">
      <c r="A269" s="29" t="s">
        <v>297</v>
      </c>
      <c r="B269" s="45" t="s">
        <v>22</v>
      </c>
      <c r="C269" s="52">
        <v>10</v>
      </c>
      <c r="D269" s="52" t="s">
        <v>295</v>
      </c>
      <c r="E269" s="44"/>
      <c r="F269" s="66">
        <f>F270+F271</f>
        <v>39200</v>
      </c>
      <c r="G269" s="66">
        <f>G270+G271</f>
        <v>52000</v>
      </c>
      <c r="H269" s="66">
        <f>H271</f>
        <v>0</v>
      </c>
    </row>
    <row r="270" spans="1:8" ht="18.75" customHeight="1">
      <c r="A270" s="29" t="s">
        <v>140</v>
      </c>
      <c r="B270" s="45" t="s">
        <v>22</v>
      </c>
      <c r="C270" s="52">
        <v>10</v>
      </c>
      <c r="D270" s="52" t="s">
        <v>295</v>
      </c>
      <c r="E270" s="44" t="s">
        <v>141</v>
      </c>
      <c r="F270" s="66">
        <v>33200</v>
      </c>
      <c r="G270" s="66">
        <v>45000</v>
      </c>
      <c r="H270" s="66"/>
    </row>
    <row r="271" spans="1:8" ht="32.25" customHeight="1">
      <c r="A271" s="37" t="s">
        <v>192</v>
      </c>
      <c r="B271" s="45" t="s">
        <v>22</v>
      </c>
      <c r="C271" s="52">
        <v>10</v>
      </c>
      <c r="D271" s="52" t="s">
        <v>295</v>
      </c>
      <c r="E271" s="44" t="s">
        <v>296</v>
      </c>
      <c r="F271" s="66">
        <v>6000</v>
      </c>
      <c r="G271" s="66">
        <v>7000</v>
      </c>
      <c r="H271" s="66"/>
    </row>
    <row r="272" spans="1:8" ht="21.75" customHeight="1">
      <c r="A272" s="42" t="s">
        <v>44</v>
      </c>
      <c r="B272" s="43">
        <v>10</v>
      </c>
      <c r="C272" s="43" t="s">
        <v>67</v>
      </c>
      <c r="D272" s="44"/>
      <c r="E272" s="44"/>
      <c r="F272" s="70">
        <f>F273+F278+F290</f>
        <v>103725.4</v>
      </c>
      <c r="G272" s="70">
        <f>G273+G278+G290</f>
        <v>122570.30000000002</v>
      </c>
      <c r="H272" s="70">
        <f>H273+H278+H290</f>
        <v>100141.4</v>
      </c>
    </row>
    <row r="273" spans="1:8" ht="18.75" customHeight="1">
      <c r="A273" s="42" t="s">
        <v>45</v>
      </c>
      <c r="B273" s="44">
        <v>10</v>
      </c>
      <c r="C273" s="44" t="s">
        <v>5</v>
      </c>
      <c r="D273" s="44"/>
      <c r="E273" s="44"/>
      <c r="F273" s="70">
        <f>F274</f>
        <v>14108.1</v>
      </c>
      <c r="G273" s="70">
        <f aca="true" t="shared" si="37" ref="G273:H276">G274</f>
        <v>16788.6</v>
      </c>
      <c r="H273" s="70">
        <f t="shared" si="37"/>
        <v>18467.5</v>
      </c>
    </row>
    <row r="274" spans="1:8" ht="15.75" customHeight="1">
      <c r="A274" s="41" t="s">
        <v>46</v>
      </c>
      <c r="B274" s="44">
        <v>10</v>
      </c>
      <c r="C274" s="44" t="s">
        <v>5</v>
      </c>
      <c r="D274" s="45" t="s">
        <v>195</v>
      </c>
      <c r="E274" s="44"/>
      <c r="F274" s="70">
        <f>F275</f>
        <v>14108.1</v>
      </c>
      <c r="G274" s="70">
        <f t="shared" si="37"/>
        <v>16788.6</v>
      </c>
      <c r="H274" s="70">
        <f t="shared" si="37"/>
        <v>18467.5</v>
      </c>
    </row>
    <row r="275" spans="1:8" ht="30.75" customHeight="1">
      <c r="A275" s="41" t="s">
        <v>196</v>
      </c>
      <c r="B275" s="44">
        <v>10</v>
      </c>
      <c r="C275" s="44" t="s">
        <v>5</v>
      </c>
      <c r="D275" s="44" t="s">
        <v>197</v>
      </c>
      <c r="E275" s="44"/>
      <c r="F275" s="70">
        <f>F276</f>
        <v>14108.1</v>
      </c>
      <c r="G275" s="70">
        <f t="shared" si="37"/>
        <v>16788.6</v>
      </c>
      <c r="H275" s="70">
        <f t="shared" si="37"/>
        <v>18467.5</v>
      </c>
    </row>
    <row r="276" spans="1:8" ht="47.25" customHeight="1">
      <c r="A276" s="41" t="s">
        <v>55</v>
      </c>
      <c r="B276" s="44">
        <v>10</v>
      </c>
      <c r="C276" s="44" t="s">
        <v>5</v>
      </c>
      <c r="D276" s="44" t="s">
        <v>198</v>
      </c>
      <c r="E276" s="44"/>
      <c r="F276" s="70">
        <f>F277</f>
        <v>14108.1</v>
      </c>
      <c r="G276" s="70">
        <f t="shared" si="37"/>
        <v>16788.6</v>
      </c>
      <c r="H276" s="70">
        <f t="shared" si="37"/>
        <v>18467.5</v>
      </c>
    </row>
    <row r="277" spans="1:8" ht="19.5" customHeight="1">
      <c r="A277" s="41" t="s">
        <v>199</v>
      </c>
      <c r="B277" s="44">
        <v>10</v>
      </c>
      <c r="C277" s="44" t="s">
        <v>5</v>
      </c>
      <c r="D277" s="44" t="s">
        <v>198</v>
      </c>
      <c r="E277" s="44" t="s">
        <v>10</v>
      </c>
      <c r="F277" s="70">
        <v>14108.1</v>
      </c>
      <c r="G277" s="70">
        <v>16788.6</v>
      </c>
      <c r="H277" s="70">
        <v>18467.5</v>
      </c>
    </row>
    <row r="278" spans="1:8" ht="20.25" customHeight="1">
      <c r="A278" s="38" t="s">
        <v>49</v>
      </c>
      <c r="B278" s="52">
        <v>10</v>
      </c>
      <c r="C278" s="44" t="s">
        <v>8</v>
      </c>
      <c r="D278" s="52"/>
      <c r="E278" s="44"/>
      <c r="F278" s="66">
        <f>F279+F282+F285</f>
        <v>59437.7</v>
      </c>
      <c r="G278" s="66">
        <f>G279+G282+G285</f>
        <v>75602.1</v>
      </c>
      <c r="H278" s="66">
        <f>H279+H282+H285</f>
        <v>51494.3</v>
      </c>
    </row>
    <row r="279" spans="1:8" ht="15.75" customHeight="1">
      <c r="A279" s="37" t="s">
        <v>200</v>
      </c>
      <c r="B279" s="52">
        <v>10</v>
      </c>
      <c r="C279" s="44" t="s">
        <v>8</v>
      </c>
      <c r="D279" s="52" t="s">
        <v>201</v>
      </c>
      <c r="E279" s="44"/>
      <c r="F279" s="66">
        <f aca="true" t="shared" si="38" ref="F279:H280">F280</f>
        <v>41894</v>
      </c>
      <c r="G279" s="66">
        <f t="shared" si="38"/>
        <v>46852.5</v>
      </c>
      <c r="H279" s="66">
        <f t="shared" si="38"/>
        <v>49964.3</v>
      </c>
    </row>
    <row r="280" spans="1:8" ht="32.25" customHeight="1">
      <c r="A280" s="37" t="s">
        <v>48</v>
      </c>
      <c r="B280" s="52">
        <v>10</v>
      </c>
      <c r="C280" s="44" t="s">
        <v>8</v>
      </c>
      <c r="D280" s="52" t="s">
        <v>202</v>
      </c>
      <c r="E280" s="44"/>
      <c r="F280" s="66">
        <f t="shared" si="38"/>
        <v>41894</v>
      </c>
      <c r="G280" s="66">
        <f t="shared" si="38"/>
        <v>46852.5</v>
      </c>
      <c r="H280" s="66">
        <f t="shared" si="38"/>
        <v>49964.3</v>
      </c>
    </row>
    <row r="281" spans="1:8" ht="18" customHeight="1">
      <c r="A281" s="37" t="s">
        <v>199</v>
      </c>
      <c r="B281" s="52">
        <v>10</v>
      </c>
      <c r="C281" s="44" t="s">
        <v>8</v>
      </c>
      <c r="D281" s="52" t="s">
        <v>202</v>
      </c>
      <c r="E281" s="44" t="s">
        <v>10</v>
      </c>
      <c r="F281" s="66">
        <v>41894</v>
      </c>
      <c r="G281" s="66">
        <v>46852.5</v>
      </c>
      <c r="H281" s="66">
        <v>49964.3</v>
      </c>
    </row>
    <row r="282" spans="1:8" ht="30.75" customHeight="1">
      <c r="A282" s="53" t="s">
        <v>47</v>
      </c>
      <c r="B282" s="54">
        <v>10</v>
      </c>
      <c r="C282" s="50" t="s">
        <v>8</v>
      </c>
      <c r="D282" s="54" t="s">
        <v>203</v>
      </c>
      <c r="E282" s="50"/>
      <c r="F282" s="69">
        <f aca="true" t="shared" si="39" ref="F282:H283">F283</f>
        <v>110</v>
      </c>
      <c r="G282" s="69">
        <f t="shared" si="39"/>
        <v>120</v>
      </c>
      <c r="H282" s="69">
        <f t="shared" si="39"/>
        <v>130</v>
      </c>
    </row>
    <row r="283" spans="1:8" ht="31.5" customHeight="1">
      <c r="A283" s="53" t="s">
        <v>48</v>
      </c>
      <c r="B283" s="54">
        <v>10</v>
      </c>
      <c r="C283" s="50" t="s">
        <v>8</v>
      </c>
      <c r="D283" s="54" t="s">
        <v>204</v>
      </c>
      <c r="E283" s="50"/>
      <c r="F283" s="69">
        <f t="shared" si="39"/>
        <v>110</v>
      </c>
      <c r="G283" s="69">
        <f t="shared" si="39"/>
        <v>120</v>
      </c>
      <c r="H283" s="69">
        <f t="shared" si="39"/>
        <v>130</v>
      </c>
    </row>
    <row r="284" spans="1:8" ht="17.25" customHeight="1">
      <c r="A284" s="53" t="s">
        <v>194</v>
      </c>
      <c r="B284" s="54">
        <v>10</v>
      </c>
      <c r="C284" s="50" t="s">
        <v>8</v>
      </c>
      <c r="D284" s="54" t="s">
        <v>204</v>
      </c>
      <c r="E284" s="50" t="s">
        <v>74</v>
      </c>
      <c r="F284" s="69">
        <v>110</v>
      </c>
      <c r="G284" s="69">
        <v>120</v>
      </c>
      <c r="H284" s="69">
        <v>130</v>
      </c>
    </row>
    <row r="285" spans="1:8" ht="32.25" customHeight="1">
      <c r="A285" s="37" t="s">
        <v>58</v>
      </c>
      <c r="B285" s="52">
        <v>10</v>
      </c>
      <c r="C285" s="44" t="s">
        <v>8</v>
      </c>
      <c r="D285" s="52" t="s">
        <v>119</v>
      </c>
      <c r="E285" s="44"/>
      <c r="F285" s="66">
        <f>F286+F288</f>
        <v>17433.7</v>
      </c>
      <c r="G285" s="66">
        <f>G286+G288</f>
        <v>28629.6</v>
      </c>
      <c r="H285" s="66">
        <f>H288</f>
        <v>1400</v>
      </c>
    </row>
    <row r="286" spans="1:8" ht="55.5" customHeight="1">
      <c r="A286" s="28" t="s">
        <v>303</v>
      </c>
      <c r="B286" s="52">
        <v>10</v>
      </c>
      <c r="C286" s="44" t="s">
        <v>8</v>
      </c>
      <c r="D286" s="52" t="s">
        <v>305</v>
      </c>
      <c r="E286" s="44"/>
      <c r="F286" s="66">
        <f>F287</f>
        <v>16278</v>
      </c>
      <c r="G286" s="66">
        <f>G287</f>
        <v>27356</v>
      </c>
      <c r="H286" s="66">
        <f>H287</f>
        <v>0</v>
      </c>
    </row>
    <row r="287" spans="1:8" ht="20.25" customHeight="1">
      <c r="A287" s="28" t="s">
        <v>215</v>
      </c>
      <c r="B287" s="52">
        <v>10</v>
      </c>
      <c r="C287" s="44" t="s">
        <v>8</v>
      </c>
      <c r="D287" s="52" t="s">
        <v>305</v>
      </c>
      <c r="E287" s="44" t="s">
        <v>306</v>
      </c>
      <c r="F287" s="66">
        <v>16278</v>
      </c>
      <c r="G287" s="66">
        <v>27356</v>
      </c>
      <c r="H287" s="66"/>
    </row>
    <row r="288" spans="1:8" ht="69" customHeight="1">
      <c r="A288" s="31" t="s">
        <v>316</v>
      </c>
      <c r="B288" s="52">
        <v>10</v>
      </c>
      <c r="C288" s="44" t="s">
        <v>8</v>
      </c>
      <c r="D288" s="52" t="s">
        <v>304</v>
      </c>
      <c r="E288" s="44"/>
      <c r="F288" s="66">
        <f>F289</f>
        <v>1155.7</v>
      </c>
      <c r="G288" s="66">
        <f>G289</f>
        <v>1273.6</v>
      </c>
      <c r="H288" s="66">
        <f>H289</f>
        <v>1400</v>
      </c>
    </row>
    <row r="289" spans="1:8" ht="32.25" customHeight="1">
      <c r="A289" s="30" t="s">
        <v>90</v>
      </c>
      <c r="B289" s="52">
        <v>10</v>
      </c>
      <c r="C289" s="44" t="s">
        <v>8</v>
      </c>
      <c r="D289" s="52" t="s">
        <v>304</v>
      </c>
      <c r="E289" s="44" t="s">
        <v>80</v>
      </c>
      <c r="F289" s="66">
        <v>1155.7</v>
      </c>
      <c r="G289" s="66">
        <v>1273.6</v>
      </c>
      <c r="H289" s="66">
        <v>1400</v>
      </c>
    </row>
    <row r="290" spans="1:8" ht="18" customHeight="1">
      <c r="A290" s="38" t="s">
        <v>73</v>
      </c>
      <c r="B290" s="52">
        <v>10</v>
      </c>
      <c r="C290" s="44" t="s">
        <v>11</v>
      </c>
      <c r="D290" s="52"/>
      <c r="E290" s="44"/>
      <c r="F290" s="66">
        <f>F291</f>
        <v>30179.6</v>
      </c>
      <c r="G290" s="66">
        <f aca="true" t="shared" si="40" ref="G290:H292">G291</f>
        <v>30179.6</v>
      </c>
      <c r="H290" s="66">
        <f t="shared" si="40"/>
        <v>30179.6</v>
      </c>
    </row>
    <row r="291" spans="1:8" ht="30" customHeight="1">
      <c r="A291" s="37" t="s">
        <v>60</v>
      </c>
      <c r="B291" s="52">
        <v>10</v>
      </c>
      <c r="C291" s="44" t="s">
        <v>11</v>
      </c>
      <c r="D291" s="52" t="s">
        <v>150</v>
      </c>
      <c r="E291" s="44"/>
      <c r="F291" s="66">
        <f>F292</f>
        <v>30179.6</v>
      </c>
      <c r="G291" s="66">
        <f t="shared" si="40"/>
        <v>30179.6</v>
      </c>
      <c r="H291" s="66">
        <f t="shared" si="40"/>
        <v>30179.6</v>
      </c>
    </row>
    <row r="292" spans="1:8" ht="102" customHeight="1">
      <c r="A292" s="37" t="s">
        <v>205</v>
      </c>
      <c r="B292" s="52">
        <v>10</v>
      </c>
      <c r="C292" s="44" t="s">
        <v>11</v>
      </c>
      <c r="D292" s="52" t="s">
        <v>206</v>
      </c>
      <c r="E292" s="44"/>
      <c r="F292" s="66">
        <f>F293</f>
        <v>30179.6</v>
      </c>
      <c r="G292" s="66">
        <f t="shared" si="40"/>
        <v>30179.6</v>
      </c>
      <c r="H292" s="66">
        <f t="shared" si="40"/>
        <v>30179.6</v>
      </c>
    </row>
    <row r="293" spans="1:8" ht="31.5" customHeight="1">
      <c r="A293" s="25" t="s">
        <v>314</v>
      </c>
      <c r="B293" s="52">
        <v>10</v>
      </c>
      <c r="C293" s="44" t="s">
        <v>11</v>
      </c>
      <c r="D293" s="52" t="s">
        <v>206</v>
      </c>
      <c r="E293" s="44" t="s">
        <v>10</v>
      </c>
      <c r="F293" s="66">
        <v>30179.6</v>
      </c>
      <c r="G293" s="66">
        <v>30179.6</v>
      </c>
      <c r="H293" s="66">
        <v>30179.6</v>
      </c>
    </row>
    <row r="294" spans="1:8" ht="18.75" customHeight="1">
      <c r="A294" s="37" t="s">
        <v>232</v>
      </c>
      <c r="B294" s="52">
        <v>99</v>
      </c>
      <c r="C294" s="44"/>
      <c r="D294" s="52"/>
      <c r="E294" s="44"/>
      <c r="F294" s="70">
        <f>F295</f>
        <v>0</v>
      </c>
      <c r="G294" s="70">
        <f aca="true" t="shared" si="41" ref="G294:H296">G295</f>
        <v>196660.9</v>
      </c>
      <c r="H294" s="70">
        <f t="shared" si="41"/>
        <v>777350</v>
      </c>
    </row>
    <row r="295" spans="1:8" ht="18.75" customHeight="1">
      <c r="A295" s="37" t="s">
        <v>232</v>
      </c>
      <c r="B295" s="52">
        <v>99</v>
      </c>
      <c r="C295" s="52">
        <v>99</v>
      </c>
      <c r="D295" s="52"/>
      <c r="E295" s="44"/>
      <c r="F295" s="70">
        <f>F296</f>
        <v>0</v>
      </c>
      <c r="G295" s="70">
        <f t="shared" si="41"/>
        <v>196660.9</v>
      </c>
      <c r="H295" s="70">
        <f t="shared" si="41"/>
        <v>777350</v>
      </c>
    </row>
    <row r="296" spans="1:8" ht="20.25" customHeight="1">
      <c r="A296" s="37" t="s">
        <v>232</v>
      </c>
      <c r="B296" s="52">
        <v>99</v>
      </c>
      <c r="C296" s="52">
        <v>99</v>
      </c>
      <c r="D296" s="52" t="s">
        <v>233</v>
      </c>
      <c r="E296" s="44"/>
      <c r="F296" s="70">
        <f>F297</f>
        <v>0</v>
      </c>
      <c r="G296" s="70">
        <f t="shared" si="41"/>
        <v>196660.9</v>
      </c>
      <c r="H296" s="70">
        <f t="shared" si="41"/>
        <v>777350</v>
      </c>
    </row>
    <row r="297" spans="1:8" ht="18.75" customHeight="1">
      <c r="A297" s="37" t="s">
        <v>232</v>
      </c>
      <c r="B297" s="52">
        <v>99</v>
      </c>
      <c r="C297" s="52">
        <v>99</v>
      </c>
      <c r="D297" s="52" t="s">
        <v>233</v>
      </c>
      <c r="E297" s="44" t="s">
        <v>234</v>
      </c>
      <c r="F297" s="70">
        <v>0</v>
      </c>
      <c r="G297" s="70">
        <v>196660.9</v>
      </c>
      <c r="H297" s="70">
        <v>777350</v>
      </c>
    </row>
    <row r="298" spans="1:10" ht="22.5" customHeight="1">
      <c r="A298" s="25" t="s">
        <v>207</v>
      </c>
      <c r="B298" s="25"/>
      <c r="C298" s="55"/>
      <c r="D298" s="55"/>
      <c r="E298" s="55"/>
      <c r="F298" s="56">
        <f>F7+F63+F68+F76+F87+F131+F181+F207+F272+F294</f>
        <v>7566832.4</v>
      </c>
      <c r="G298" s="56">
        <f>G7+G63+G68+G76+G87+G131+G181+G207+G272+G294</f>
        <v>7866439.500000001</v>
      </c>
      <c r="H298" s="56">
        <f>H7+H63+H68+H76+H87+H131+H181+H207+H272+H294</f>
        <v>8649991.899999999</v>
      </c>
      <c r="I298" s="2"/>
      <c r="J298" s="2"/>
    </row>
    <row r="299" spans="1:8" ht="30" customHeight="1">
      <c r="A299" s="19"/>
      <c r="B299" s="14"/>
      <c r="C299" s="14"/>
      <c r="D299" s="15"/>
      <c r="E299" s="16"/>
      <c r="F299" s="17"/>
      <c r="G299" s="18"/>
      <c r="H299" s="18"/>
    </row>
    <row r="300" spans="1:8" ht="30" customHeight="1">
      <c r="A300" s="19"/>
      <c r="B300" s="14"/>
      <c r="C300" s="14"/>
      <c r="D300" s="15"/>
      <c r="E300" s="16"/>
      <c r="F300" s="17"/>
      <c r="G300" s="18"/>
      <c r="H300" s="18"/>
    </row>
    <row r="301" spans="1:8" ht="30" customHeight="1">
      <c r="A301" s="20" t="s">
        <v>208</v>
      </c>
      <c r="B301" s="14"/>
      <c r="C301" s="14"/>
      <c r="D301" s="15"/>
      <c r="E301" s="16"/>
      <c r="F301" s="17"/>
      <c r="G301" s="18"/>
      <c r="H301" s="18"/>
    </row>
    <row r="302" spans="1:8" ht="15.75">
      <c r="A302" s="21"/>
      <c r="B302" s="14"/>
      <c r="C302" s="14"/>
      <c r="D302" s="15"/>
      <c r="E302" s="71"/>
      <c r="F302" s="71"/>
      <c r="G302" s="71" t="s">
        <v>209</v>
      </c>
      <c r="H302" s="71"/>
    </row>
    <row r="303" spans="1:8" ht="15">
      <c r="A303" s="21"/>
      <c r="B303" s="4"/>
      <c r="C303" s="4"/>
      <c r="D303" s="5"/>
      <c r="E303" s="3"/>
      <c r="F303" s="6"/>
      <c r="G303" s="18"/>
      <c r="H303" s="18"/>
    </row>
    <row r="304" spans="1:8" ht="15">
      <c r="A304" s="21"/>
      <c r="B304" s="4"/>
      <c r="C304" s="4"/>
      <c r="D304" s="5"/>
      <c r="E304" s="3"/>
      <c r="F304" s="6"/>
      <c r="G304" s="18"/>
      <c r="H304" s="18"/>
    </row>
    <row r="305" spans="1:8" ht="15">
      <c r="A305" s="21"/>
      <c r="B305" s="4"/>
      <c r="C305" s="4"/>
      <c r="D305" s="5"/>
      <c r="E305" s="3"/>
      <c r="F305" s="6"/>
      <c r="G305" s="18"/>
      <c r="H305" s="18"/>
    </row>
    <row r="306" spans="1:8" ht="15">
      <c r="A306" s="21"/>
      <c r="B306" s="4"/>
      <c r="C306" s="4"/>
      <c r="D306" s="5"/>
      <c r="E306" s="3"/>
      <c r="F306" s="6"/>
      <c r="G306" s="18"/>
      <c r="H306" s="18"/>
    </row>
    <row r="307" spans="1:8" ht="15">
      <c r="A307" s="21"/>
      <c r="B307" s="4"/>
      <c r="C307" s="4"/>
      <c r="D307" s="5"/>
      <c r="E307" s="3"/>
      <c r="F307" s="6"/>
      <c r="G307" s="18"/>
      <c r="H307" s="18"/>
    </row>
    <row r="308" spans="1:8" ht="15.75">
      <c r="A308" s="19"/>
      <c r="B308" s="4"/>
      <c r="C308" s="4"/>
      <c r="D308" s="5"/>
      <c r="E308" s="3"/>
      <c r="F308" s="6"/>
      <c r="G308" s="18"/>
      <c r="H308" s="18"/>
    </row>
    <row r="309" spans="1:8" ht="15.75">
      <c r="A309" s="19"/>
      <c r="B309" s="7"/>
      <c r="C309" s="7"/>
      <c r="D309" s="8"/>
      <c r="E309" s="9"/>
      <c r="F309" s="10"/>
      <c r="G309" s="18"/>
      <c r="H309" s="18"/>
    </row>
    <row r="310" spans="1:8" ht="15.75">
      <c r="A310" s="19"/>
      <c r="B310" s="7"/>
      <c r="C310" s="7"/>
      <c r="D310" s="8"/>
      <c r="E310" s="9"/>
      <c r="F310" s="10"/>
      <c r="G310" s="18"/>
      <c r="H310" s="18"/>
    </row>
    <row r="311" spans="1:8" ht="15.75">
      <c r="A311" s="19"/>
      <c r="B311" s="7"/>
      <c r="C311" s="7"/>
      <c r="D311" s="8"/>
      <c r="E311" s="9"/>
      <c r="F311" s="10"/>
      <c r="G311" s="18"/>
      <c r="H311" s="18"/>
    </row>
    <row r="312" spans="1:8" ht="15.75">
      <c r="A312" s="19"/>
      <c r="B312" s="7"/>
      <c r="C312" s="7"/>
      <c r="D312" s="8"/>
      <c r="E312" s="9"/>
      <c r="F312" s="10"/>
      <c r="G312" s="18"/>
      <c r="H312" s="18"/>
    </row>
    <row r="313" spans="1:8" ht="15.75">
      <c r="A313" s="19"/>
      <c r="B313" s="7"/>
      <c r="C313" s="7"/>
      <c r="D313" s="8"/>
      <c r="E313" s="9"/>
      <c r="F313" s="10"/>
      <c r="G313" s="18"/>
      <c r="H313" s="18"/>
    </row>
    <row r="314" spans="1:8" ht="15.75">
      <c r="A314" s="19"/>
      <c r="B314" s="7"/>
      <c r="C314" s="7"/>
      <c r="D314" s="8"/>
      <c r="E314" s="9"/>
      <c r="F314" s="10"/>
      <c r="G314" s="18"/>
      <c r="H314" s="18"/>
    </row>
    <row r="315" spans="1:8" ht="15.75">
      <c r="A315" s="19"/>
      <c r="B315" s="7"/>
      <c r="C315" s="7"/>
      <c r="D315" s="8"/>
      <c r="E315" s="9"/>
      <c r="F315" s="10"/>
      <c r="G315" s="18"/>
      <c r="H315" s="18"/>
    </row>
    <row r="316" spans="1:8" ht="15.75">
      <c r="A316" s="19"/>
      <c r="B316" s="7"/>
      <c r="C316" s="7"/>
      <c r="D316" s="8"/>
      <c r="E316" s="9"/>
      <c r="F316" s="10"/>
      <c r="G316" s="18"/>
      <c r="H316" s="18"/>
    </row>
    <row r="317" spans="1:8" ht="15.75">
      <c r="A317" s="19"/>
      <c r="B317" s="7"/>
      <c r="C317" s="7"/>
      <c r="D317" s="8"/>
      <c r="E317" s="9"/>
      <c r="F317" s="10"/>
      <c r="G317" s="18"/>
      <c r="H317" s="18"/>
    </row>
    <row r="318" spans="1:8" ht="15.75">
      <c r="A318" s="19"/>
      <c r="B318" s="7"/>
      <c r="C318" s="7"/>
      <c r="D318" s="8"/>
      <c r="E318" s="9"/>
      <c r="F318" s="10"/>
      <c r="G318" s="18"/>
      <c r="H318" s="18"/>
    </row>
    <row r="319" spans="1:8" ht="15.75">
      <c r="A319" s="19"/>
      <c r="B319" s="7"/>
      <c r="C319" s="7"/>
      <c r="D319" s="8"/>
      <c r="E319" s="9"/>
      <c r="F319" s="10"/>
      <c r="G319" s="18"/>
      <c r="H319" s="18"/>
    </row>
    <row r="320" spans="1:8" ht="15.75">
      <c r="A320" s="19"/>
      <c r="B320" s="7"/>
      <c r="C320" s="7"/>
      <c r="D320" s="8"/>
      <c r="E320" s="9"/>
      <c r="F320" s="10"/>
      <c r="G320" s="18"/>
      <c r="H320" s="18"/>
    </row>
    <row r="321" spans="1:8" ht="15.75">
      <c r="A321" s="19"/>
      <c r="B321" s="7"/>
      <c r="C321" s="7"/>
      <c r="D321" s="8"/>
      <c r="E321" s="9"/>
      <c r="F321" s="10"/>
      <c r="G321" s="18"/>
      <c r="H321" s="18"/>
    </row>
    <row r="322" spans="1:8" ht="15.75">
      <c r="A322" s="22"/>
      <c r="B322" s="7"/>
      <c r="C322" s="7"/>
      <c r="D322" s="8"/>
      <c r="E322" s="9"/>
      <c r="F322" s="10"/>
      <c r="G322" s="18"/>
      <c r="H322" s="18"/>
    </row>
    <row r="323" spans="1:8" ht="12.75">
      <c r="A323" s="22"/>
      <c r="B323" s="18"/>
      <c r="C323" s="18"/>
      <c r="D323" s="18"/>
      <c r="E323" s="18"/>
      <c r="F323" s="18"/>
      <c r="G323" s="18"/>
      <c r="H323" s="18"/>
    </row>
    <row r="324" spans="1:8" ht="12.75">
      <c r="A324" s="22"/>
      <c r="B324" s="18"/>
      <c r="C324" s="18"/>
      <c r="D324" s="18"/>
      <c r="E324" s="18"/>
      <c r="F324" s="18"/>
      <c r="G324" s="18"/>
      <c r="H324" s="18"/>
    </row>
    <row r="325" spans="1:8" ht="12.75">
      <c r="A325" s="22"/>
      <c r="B325" s="18"/>
      <c r="C325" s="18"/>
      <c r="D325" s="18"/>
      <c r="E325" s="18"/>
      <c r="F325" s="18"/>
      <c r="G325" s="18"/>
      <c r="H325" s="18"/>
    </row>
    <row r="326" spans="1:8" ht="12.75">
      <c r="A326" s="22"/>
      <c r="B326" s="18"/>
      <c r="C326" s="18"/>
      <c r="D326" s="18"/>
      <c r="E326" s="18"/>
      <c r="F326" s="18"/>
      <c r="G326" s="18"/>
      <c r="H326" s="18"/>
    </row>
    <row r="327" spans="1:8" ht="12.75">
      <c r="A327" s="22"/>
      <c r="B327" s="18"/>
      <c r="C327" s="18"/>
      <c r="D327" s="18"/>
      <c r="E327" s="18"/>
      <c r="F327" s="18"/>
      <c r="G327" s="18"/>
      <c r="H327" s="18"/>
    </row>
    <row r="328" spans="1:8" ht="12.75">
      <c r="A328" s="22"/>
      <c r="B328" s="18"/>
      <c r="C328" s="18"/>
      <c r="D328" s="18"/>
      <c r="E328" s="18"/>
      <c r="F328" s="18"/>
      <c r="G328" s="18"/>
      <c r="H328" s="18"/>
    </row>
    <row r="329" spans="1:8" ht="12.75">
      <c r="A329" s="22"/>
      <c r="B329" s="18"/>
      <c r="C329" s="18"/>
      <c r="D329" s="18"/>
      <c r="E329" s="18"/>
      <c r="F329" s="18"/>
      <c r="G329" s="18"/>
      <c r="H329" s="18"/>
    </row>
    <row r="330" spans="1:8" ht="12.75">
      <c r="A330" s="22"/>
      <c r="B330" s="18"/>
      <c r="C330" s="18"/>
      <c r="D330" s="18"/>
      <c r="E330" s="18"/>
      <c r="F330" s="18"/>
      <c r="G330" s="18"/>
      <c r="H330" s="18"/>
    </row>
    <row r="331" spans="1:8" ht="12.75">
      <c r="A331" s="22"/>
      <c r="B331" s="18"/>
      <c r="C331" s="18"/>
      <c r="D331" s="18"/>
      <c r="E331" s="18"/>
      <c r="F331" s="18"/>
      <c r="G331" s="18"/>
      <c r="H331" s="18"/>
    </row>
    <row r="332" spans="1:8" ht="12.75">
      <c r="A332" s="22"/>
      <c r="B332" s="18"/>
      <c r="C332" s="18"/>
      <c r="D332" s="18"/>
      <c r="E332" s="18"/>
      <c r="F332" s="18"/>
      <c r="G332" s="18"/>
      <c r="H332" s="18"/>
    </row>
    <row r="333" spans="1:8" ht="12.75">
      <c r="A333" s="22"/>
      <c r="B333" s="18"/>
      <c r="C333" s="18"/>
      <c r="D333" s="18"/>
      <c r="E333" s="18"/>
      <c r="F333" s="18"/>
      <c r="G333" s="18"/>
      <c r="H333" s="18"/>
    </row>
    <row r="334" spans="1:8" ht="12.75">
      <c r="A334" s="22"/>
      <c r="B334" s="18"/>
      <c r="C334" s="18"/>
      <c r="D334" s="18"/>
      <c r="E334" s="18"/>
      <c r="F334" s="18"/>
      <c r="G334" s="18"/>
      <c r="H334" s="18"/>
    </row>
    <row r="335" spans="1:8" ht="12.75">
      <c r="A335" s="22"/>
      <c r="B335" s="18"/>
      <c r="C335" s="18"/>
      <c r="D335" s="18"/>
      <c r="E335" s="18"/>
      <c r="F335" s="18"/>
      <c r="G335" s="18"/>
      <c r="H335" s="18"/>
    </row>
    <row r="336" spans="1:8" ht="12.75">
      <c r="A336" s="22"/>
      <c r="B336" s="18"/>
      <c r="C336" s="18"/>
      <c r="D336" s="18"/>
      <c r="E336" s="18"/>
      <c r="F336" s="18"/>
      <c r="G336" s="18"/>
      <c r="H336" s="18"/>
    </row>
    <row r="337" spans="1:8" ht="12.75">
      <c r="A337" s="22"/>
      <c r="B337" s="18"/>
      <c r="C337" s="18"/>
      <c r="D337" s="18"/>
      <c r="E337" s="18"/>
      <c r="F337" s="18"/>
      <c r="G337" s="18"/>
      <c r="H337" s="18"/>
    </row>
    <row r="338" spans="1:8" ht="12.75">
      <c r="A338" s="22"/>
      <c r="B338" s="18"/>
      <c r="C338" s="18"/>
      <c r="D338" s="18"/>
      <c r="E338" s="18"/>
      <c r="F338" s="18"/>
      <c r="G338" s="18"/>
      <c r="H338" s="18"/>
    </row>
    <row r="339" spans="1:8" ht="12.75">
      <c r="A339" s="22"/>
      <c r="B339" s="18"/>
      <c r="C339" s="18"/>
      <c r="D339" s="18"/>
      <c r="E339" s="18"/>
      <c r="F339" s="18"/>
      <c r="G339" s="18"/>
      <c r="H339" s="18"/>
    </row>
    <row r="340" spans="1:8" ht="12.75">
      <c r="A340" s="22"/>
      <c r="B340" s="18"/>
      <c r="C340" s="18"/>
      <c r="D340" s="18"/>
      <c r="E340" s="18"/>
      <c r="F340" s="18"/>
      <c r="G340" s="18"/>
      <c r="H340" s="18"/>
    </row>
    <row r="341" spans="1:8" ht="12.75">
      <c r="A341" s="22"/>
      <c r="B341" s="18"/>
      <c r="C341" s="18"/>
      <c r="D341" s="18"/>
      <c r="E341" s="18"/>
      <c r="F341" s="18"/>
      <c r="G341" s="18"/>
      <c r="H341" s="18"/>
    </row>
    <row r="342" spans="1:8" ht="12.75">
      <c r="A342" s="11"/>
      <c r="B342" s="18"/>
      <c r="C342" s="18"/>
      <c r="D342" s="18"/>
      <c r="E342" s="18"/>
      <c r="F342" s="18"/>
      <c r="G342" s="18"/>
      <c r="H342" s="18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</sheetData>
  <sheetProtection/>
  <mergeCells count="9">
    <mergeCell ref="E302:F302"/>
    <mergeCell ref="G302:H302"/>
    <mergeCell ref="F2:H2"/>
    <mergeCell ref="A3:H3"/>
    <mergeCell ref="A5:A6"/>
    <mergeCell ref="G5:G6"/>
    <mergeCell ref="H5:H6"/>
    <mergeCell ref="F5:F6"/>
    <mergeCell ref="B5:E5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80" r:id="rId4"/>
  <headerFooter alignWithMargins="0">
    <oddHeader>&amp;C 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DeS</cp:lastModifiedBy>
  <cp:lastPrinted>2008-11-17T09:11:32Z</cp:lastPrinted>
  <dcterms:created xsi:type="dcterms:W3CDTF">2002-06-04T10:05:56Z</dcterms:created>
  <dcterms:modified xsi:type="dcterms:W3CDTF">2008-11-18T11:44:31Z</dcterms:modified>
  <cp:category/>
  <cp:version/>
  <cp:contentType/>
  <cp:contentStatus/>
</cp:coreProperties>
</file>